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myobo365-my.sharepoint.com/personal/masha_batra_myob_com/Documents/2021 WIP/Velixo/"/>
    </mc:Choice>
  </mc:AlternateContent>
  <xr:revisionPtr revIDLastSave="7" documentId="13_ncr:1_{2240200E-A720-4848-9DC5-5F3447A44F0E}" xr6:coauthVersionLast="47" xr6:coauthVersionMax="47" xr10:uidLastSave="{36ED840E-3139-475A-9632-CF580BDD9063}"/>
  <bookViews>
    <workbookView xWindow="-120" yWindow="-120" windowWidth="29040" windowHeight="15840" tabRatio="751" activeTab="1" xr2:uid="{00000000-000D-0000-FFFF-FFFF00000000}"/>
  </bookViews>
  <sheets>
    <sheet name="Profit &amp; Loss Summary" sheetId="27" r:id="rId1"/>
    <sheet name="Balance Sheet Summary" sheetId="49" r:id="rId2"/>
    <sheet name="VelixoReportsConnections" sheetId="4" state="veryHidden" r:id="rId3"/>
    <sheet name="VelixoReportsSettings" sheetId="54" state="veryHidden" r:id="rId4"/>
    <sheet name="VelixoReportsGIOptions" sheetId="55" state="very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key2" hidden="1">'[1]SUMMARY - R$'!$G$13</definedName>
    <definedName name="__123Graph_A" hidden="1">[2]TtmX!$F$30:$F$63</definedName>
    <definedName name="__123Graph_AB94STEP" hidden="1">#REF!</definedName>
    <definedName name="__123Graph_AClsCarr" hidden="1">[3]CLOSED!$B$38:$G$38</definedName>
    <definedName name="__123Graph_AClsCorr" hidden="1">[3]CLOSED!$C$22:$L$22</definedName>
    <definedName name="__123Graph_AClsCum" hidden="1">[3]CLOSED!$C$45:$G$45</definedName>
    <definedName name="__123Graph_AClsCust" hidden="1">[3]CLOSED!$C$10:$L$10</definedName>
    <definedName name="__123Graph_AClsLoft" hidden="1">[3]CLOSED!$C$28:$L$28</definedName>
    <definedName name="__123Graph_AClsMar" hidden="1">[3]CLOSED!$C$16:$M$16</definedName>
    <definedName name="__123Graph_ADELCOSTE" hidden="1">#REF!</definedName>
    <definedName name="__123Graph_ADELDET" hidden="1">#REF!</definedName>
    <definedName name="__123Graph_ADETSTEP" hidden="1">#REF!</definedName>
    <definedName name="__123Graph_AGraph1" hidden="1">[3]CLOSED!$C$19:$M$19</definedName>
    <definedName name="__123Graph_AGraph10" hidden="1">'[4]Old Volume'!$D$2:$D$32</definedName>
    <definedName name="__123Graph_AGraph11" hidden="1">'[4]Old Volume'!$D$2:$D$32</definedName>
    <definedName name="__123Graph_AGRAPH1A" hidden="1">[5]STFGRIE!$J$27:$J$30</definedName>
    <definedName name="__123Graph_AGRAPH1B" hidden="1">[5]STFGRIE!$J$33:$J$34</definedName>
    <definedName name="__123Graph_AGraph2" hidden="1">[3]CLOSED!$C$13:$M$13</definedName>
    <definedName name="__123Graph_AGraph3" hidden="1">[3]CLOSED!$C$41:$M$41</definedName>
    <definedName name="__123Graph_AGraph4" hidden="1">[3]CLOSED!$C$31:$M$31</definedName>
    <definedName name="__123Graph_AGraph5" hidden="1">'[4]Condo Price'!$E$27:$E$58</definedName>
    <definedName name="__123Graph_AGraph6" hidden="1">'[4]Old Volume'!$D$2:$D$31</definedName>
    <definedName name="__123Graph_AGraph7" hidden="1">'[4]Old Median Price'!$I$2:$I$32</definedName>
    <definedName name="__123Graph_AGraph8" hidden="1">'[4]Old Volume'!$E$2:$E$32</definedName>
    <definedName name="__123Graph_AHISTORY" hidden="1">[4]Detail!$C$4:$C$63</definedName>
    <definedName name="__123Graph_AST92" hidden="1">[6]STV96!$AD$27:$AD$38</definedName>
    <definedName name="__123Graph_AST94" hidden="1">[6]STV96!$AD$27:$AD$38</definedName>
    <definedName name="__123Graph_ASTGLOBE" hidden="1">[6]STV96!$AR$27:$AR$62</definedName>
    <definedName name="__123Graph_AYTDVar" hidden="1">[3]CLOSED!$G$59:$G$65</definedName>
    <definedName name="__123Graph_BClsCarr" hidden="1">[3]CLOSED!$B$39:$G$39</definedName>
    <definedName name="__123Graph_BClsCorr" hidden="1">[3]CLOSED!$C$23:$L$23</definedName>
    <definedName name="__123Graph_BClsCum" hidden="1">[3]CLOSED!$C$46:$G$46</definedName>
    <definedName name="__123Graph_BClsCust" hidden="1">[3]CLOSED!$C$11:$L$11</definedName>
    <definedName name="__123Graph_BClsLoft" hidden="1">[3]CLOSED!$C$29:$L$29</definedName>
    <definedName name="__123Graph_BClsMar" hidden="1">[3]CLOSED!$C$17:$M$17</definedName>
    <definedName name="__123Graph_BCOMP" hidden="1">[4]Detail!$C$16:$C$27</definedName>
    <definedName name="__123Graph_BGRAPH1" hidden="1">[5]STFGRIE!$H$12:$H$24</definedName>
    <definedName name="__123Graph_BGRAPH1A" hidden="1">[5]STFGRIE!$H$27:$H$30</definedName>
    <definedName name="__123Graph_BGRAPH1B" hidden="1">[5]STFGRIE!$H$33:$H$34</definedName>
    <definedName name="__123Graph_BGraph8" hidden="1">'[4]Old Volume'!$F$2:$F$32</definedName>
    <definedName name="__123Graph_BST91" hidden="1">[6]STV96!$AH$27:$AH$40</definedName>
    <definedName name="__123Graph_BST92" hidden="1">[6]STV96!$AH$27:$AH$38</definedName>
    <definedName name="__123Graph_BST94" hidden="1">[6]STV96!$AH$27:$AH$38</definedName>
    <definedName name="__123Graph_BSTGLOBE" hidden="1">[6]STV96!$AS$27:$AS$62</definedName>
    <definedName name="__123Graph_BYTDVar" hidden="1">[3]CLOSED!$H$59:$H$65</definedName>
    <definedName name="__123Graph_CClsCarr" hidden="1">[3]CLOSED!$B$40:$G$40</definedName>
    <definedName name="__123Graph_CClsCorr" hidden="1">[3]CLOSED!$C$24:$L$24</definedName>
    <definedName name="__123Graph_CClsCum" hidden="1">[3]CLOSED!$C$47:$G$47</definedName>
    <definedName name="__123Graph_CClsCust" hidden="1">[3]CLOSED!$C$12:$L$12</definedName>
    <definedName name="__123Graph_CClsLoft" hidden="1">[3]CLOSED!$C$30:$L$30</definedName>
    <definedName name="__123Graph_CClsMar" hidden="1">[3]CLOSED!$C$18:$M$18</definedName>
    <definedName name="__123Graph_CCOMP" hidden="1">[4]Detail!$C$28:$C$39</definedName>
    <definedName name="__123Graph_CGRAPH1" hidden="1">[5]STFGRIE!$G$12:$G$24</definedName>
    <definedName name="__123Graph_CGRAPH1A" hidden="1">[5]STFGRIE!$G$27:$G$30</definedName>
    <definedName name="__123Graph_CGRAPH1B" hidden="1">[5]STFGRIE!$G$33:$G$34</definedName>
    <definedName name="__123Graph_CGraph8" hidden="1">'[4]Old Volume'!$G$2:$G$32</definedName>
    <definedName name="__123Graph_CST91" hidden="1">[6]STV96!$AF$27:$AF$40</definedName>
    <definedName name="__123Graph_CST92" hidden="1">[6]STV96!$AF$27:$AF$38</definedName>
    <definedName name="__123Graph_CST94" hidden="1">[6]STV96!$AF$27:$AF$38</definedName>
    <definedName name="__123Graph_CSTGLOBE" hidden="1">[6]STV96!$AT$27:$AT$62</definedName>
    <definedName name="__123Graph_CYTDVar" hidden="1">[3]CLOSED!$I$59:$I$65</definedName>
    <definedName name="__123Graph_DCOMP" hidden="1">[4]Detail!$C$40:$C$51</definedName>
    <definedName name="__123Graph_DGraph8" hidden="1">'[4]Old Volume'!$D$2:$D$32</definedName>
    <definedName name="__123Graph_DST91" hidden="1">[6]STV96!$AI$27:$AI$38</definedName>
    <definedName name="__123Graph_DST92" hidden="1">[6]STV96!$AI$27:$AI$38</definedName>
    <definedName name="__123Graph_DST94" hidden="1">[6]STV96!$AI$27:$AI$38</definedName>
    <definedName name="__123Graph_DYTDVar" hidden="1">[3]CLOSED!$J$59:$J$65</definedName>
    <definedName name="__123Graph_ECOMP" hidden="1">[4]Detail!$C$52:$C$63</definedName>
    <definedName name="__123Graph_EST92" hidden="1">[6]STV96!$AJ$27:$AJ$38</definedName>
    <definedName name="__123Graph_EST94" hidden="1">[6]STV96!$AJ$27:$AJ$38</definedName>
    <definedName name="__123Graph_EYTDVar" hidden="1">[3]CLOSED!$K$59:$K$65</definedName>
    <definedName name="__123Graph_LBL_ACOMP" hidden="1">[4]Detail!$A$4:$A$15</definedName>
    <definedName name="__123Graph_LBL_AHISTORY" hidden="1">[4]Detail!$E$4:$E$63</definedName>
    <definedName name="__123Graph_LBL_BCOMP" hidden="1">[4]Detail!$A$16:$A$27</definedName>
    <definedName name="__123Graph_LBL_CCOMP" hidden="1">[4]Detail!$A$28:$A$39</definedName>
    <definedName name="__123Graph_LBL_DCOMP" hidden="1">[4]Detail!$A$40:$A$51</definedName>
    <definedName name="__123Graph_LBL_ECOMP" hidden="1">[4]Detail!$A$52:$A$63</definedName>
    <definedName name="__123Graph_X" hidden="1">[2]TtmX!$E$30:$E$63</definedName>
    <definedName name="__123Graph_XB94STEP" hidden="1">#REF!</definedName>
    <definedName name="__123Graph_XClsCarr" hidden="1">[3]CLOSED!$B$37:$G$37</definedName>
    <definedName name="__123Graph_XClsCorr" hidden="1">[3]CLOSED!$C$7:$L$7</definedName>
    <definedName name="__123Graph_XClsCum" hidden="1">[3]CLOSED!$C$37:$G$37</definedName>
    <definedName name="__123Graph_XClsCust" hidden="1">[3]CLOSED!$C$7:$N$7</definedName>
    <definedName name="__123Graph_XClsLoft" hidden="1">[3]CLOSED!$C$7:$N$7</definedName>
    <definedName name="__123Graph_XClsMar" hidden="1">[3]CLOSED!$C$7:$N$7</definedName>
    <definedName name="__123Graph_XCOMP" hidden="1">[4]Detail!$B$4:$B$15</definedName>
    <definedName name="__123Graph_XDETSTEP" hidden="1">#REF!</definedName>
    <definedName name="__123Graph_XGraph1" hidden="1">[3]CLOSED!$C$7:$M$7</definedName>
    <definedName name="__123Graph_XGraph11" hidden="1">'[4]Old Volume'!$A$2:$A$32</definedName>
    <definedName name="__123Graph_XGRAPH1A" hidden="1">[5]STFGRIE!$A$27:$A$30</definedName>
    <definedName name="__123Graph_XGRAPH1B" hidden="1">[5]STFGRIE!$A$33:$A$34</definedName>
    <definedName name="__123Graph_XGraph2" hidden="1">[3]CLOSED!$C$7:$M$7</definedName>
    <definedName name="__123Graph_XGraph3" hidden="1">[3]CLOSED!$C$7:$M$7</definedName>
    <definedName name="__123Graph_XGraph4" hidden="1">[3]CLOSED!$C$7:$M$7</definedName>
    <definedName name="__123Graph_XGraph5" hidden="1">'[4]Condo Price'!$A$27:$A$58</definedName>
    <definedName name="__123Graph_XHISTORY" hidden="1">[4]Detail!$B$4:$B$63</definedName>
    <definedName name="__123Graph_XST91" hidden="1">[6]STV96!$B$27:$B$38</definedName>
    <definedName name="__123Graph_XST92" hidden="1">[6]STV96!$B$27:$B$38</definedName>
    <definedName name="__123Graph_XST94" hidden="1">[6]STV96!$B$27:$B$38</definedName>
    <definedName name="__123Graph_XSTGLOBE" hidden="1">[6]STV96!$AO$27:$AO$62</definedName>
    <definedName name="__123Graph_XYTDVar" hidden="1">[3]CLOSED!$A$59:$A$70</definedName>
    <definedName name="__FDS_HYPERLINK_TOGGLE_STATE__" hidden="1">"ON"</definedName>
    <definedName name="__FDS_UNIQUE_RANGE_ID_GENERATOR_COUNTER" hidden="1">1</definedName>
    <definedName name="__key2" hidden="1">'[1]SUMMARY - R$'!$G$13</definedName>
    <definedName name="_11__123Graph_ACHART_1" hidden="1">#REF!</definedName>
    <definedName name="_11__123Graph_CCHART_1" hidden="1">#REF!</definedName>
    <definedName name="_11__123Graph_CCHART_8" hidden="1">#REF!</definedName>
    <definedName name="_11_123Graph_LBL_AB94S" hidden="1">#REF!</definedName>
    <definedName name="_12_123Graph_XB92" hidden="1">#REF!</definedName>
    <definedName name="_125" hidden="1">#REF!</definedName>
    <definedName name="_12Graph" hidden="1">#REF!</definedName>
    <definedName name="_13__123Graph_ACHART_3" hidden="1">#REF!</definedName>
    <definedName name="_13__123Graph_CCHART_8" hidden="1">#REF!</definedName>
    <definedName name="_13__123Graph_DCHART_8" hidden="1">#REF!</definedName>
    <definedName name="_13_123Graph_XB92S" hidden="1">#REF!</definedName>
    <definedName name="_14__123Graph_BCHART_1" hidden="1">#REF!</definedName>
    <definedName name="_14__123Graph_DCHART_1" hidden="1">#REF!</definedName>
    <definedName name="_14__123Graph_LBL_ACHART_3" hidden="1">#REF!</definedName>
    <definedName name="_14_123Graph_XB93S" hidden="1">#REF!</definedName>
    <definedName name="_15_123Graph_XB94S" hidden="1">#REF!</definedName>
    <definedName name="_16__123Graph_BCHART_3" hidden="1">#REF!</definedName>
    <definedName name="_16__123Graph_LBL_ACHART_1" hidden="1">#REF!</definedName>
    <definedName name="_16__123Graph_LBL_BCHART_3" hidden="1">#REF!</definedName>
    <definedName name="_16_123Graph_XDEL" hidden="1">#REF!</definedName>
    <definedName name="_17_123Graph_XDELCO" hidden="1">#REF!</definedName>
    <definedName name="_18__123Graph_DCHART_2" hidden="1">#REF!</definedName>
    <definedName name="_18__123Graph_LBL_ACHART_4" hidden="1">#REF!</definedName>
    <definedName name="_18__123Graph_LBL_CCHART_3" hidden="1">#REF!</definedName>
    <definedName name="_18_123Graph_XDETS" hidden="1">#REF!</definedName>
    <definedName name="_19__123Graph_LBL_ACHART_1" hidden="1">#REF!</definedName>
    <definedName name="_19__123Graph_LBL_BCHART_3" hidden="1">#REF!</definedName>
    <definedName name="_19__123Graph_XCHART_1" hidden="1">#REF!</definedName>
    <definedName name="_2__123Graph_ACHART_3" hidden="1">#REF!</definedName>
    <definedName name="_2_123Grap" hidden="1">#REF!</definedName>
    <definedName name="_20__123Graph_LBL_ACHART_2" hidden="1">#REF!</definedName>
    <definedName name="_20__123Graph_LBL_BCHART_4" hidden="1">#REF!</definedName>
    <definedName name="_20__123Graph_XCHART_3" hidden="1">#REF!</definedName>
    <definedName name="_22__123Graph_LBL_DCHART_1" hidden="1">#REF!</definedName>
    <definedName name="_22__123Graph_XCHART_8" hidden="1">#REF!</definedName>
    <definedName name="_23__123Graph_LBL_DCHART_2" hidden="1">#REF!</definedName>
    <definedName name="_23__123Graph_XCHART_1" hidden="1">#REF!</definedName>
    <definedName name="_24__123Graph_XCHART_2" hidden="1">#REF!</definedName>
    <definedName name="_24__123Graph_XCHART_3" hidden="1">#REF!</definedName>
    <definedName name="_25__123Graph_XCHART_4" hidden="1">#REF!</definedName>
    <definedName name="_25_0_0__123Grap" hidden="1">#REF!</definedName>
    <definedName name="_26__123Graph_XCHART_8" hidden="1">#REF!</definedName>
    <definedName name="_26_0_0__123Graph_AB92" hidden="1">#REF!</definedName>
    <definedName name="_27_0_0__123Graph_AB92S" hidden="1">#REF!</definedName>
    <definedName name="_28_0_0__123Graph_AB93S" hidden="1">#REF!</definedName>
    <definedName name="_29_0_0__123Graph_AB94S" hidden="1">#REF!</definedName>
    <definedName name="_3__123Graph_ACHART_1" hidden="1">#REF!</definedName>
    <definedName name="_3__123Graph_ACHART_4" hidden="1">#REF!</definedName>
    <definedName name="_3_123Graph_AB92" hidden="1">#REF!</definedName>
    <definedName name="_30_0_0__123Graph_ADEL" hidden="1">#REF!</definedName>
    <definedName name="_31_0_0__123Graph_ADELCO" hidden="1">#REF!</definedName>
    <definedName name="_32_0_0__123Graph_ADETS" hidden="1">#REF!</definedName>
    <definedName name="_33_0_0__123Graph_LB" hidden="1">#REF!</definedName>
    <definedName name="_34_0_0__123Graph_LBL_AB94S" hidden="1">#REF!</definedName>
    <definedName name="_35_0_0__123Graph_XB92" hidden="1">#REF!</definedName>
    <definedName name="_4__123Graph_ACHART_8" hidden="1">#REF!</definedName>
    <definedName name="_6__123Graph_ACHART_8" hidden="1">#REF!</definedName>
    <definedName name="_6__123Graph_BCHART_3" hidden="1">#REF!</definedName>
    <definedName name="_6_123Graph_AB94S" hidden="1">#REF!</definedName>
    <definedName name="_8__123Graph_BCHART_3" hidden="1">#REF!</definedName>
    <definedName name="_8__123Graph_BCHART_8" hidden="1">#REF!</definedName>
    <definedName name="_8_123Graph_ADELCO" hidden="1">#REF!</definedName>
    <definedName name="_9__123Graph_BCHART_4" hidden="1">#REF!</definedName>
    <definedName name="_9__123Graph_CCHART_1" hidden="1">#REF!</definedName>
    <definedName name="_9_123Graph_ADETS" hidden="1">#REF!</definedName>
    <definedName name="_bdm.3BAD14737C3A49268B139C84051E6F73.edm" hidden="1">[7]Overview!$1:$1048576</definedName>
    <definedName name="_bdm.48EB9556216D4E1E8D44CD6A50E47B74.edm" hidden="1">[7]Overview!$1:$1048576</definedName>
    <definedName name="_bdm.519DD357BA314D7E8E7D7C6FC1C6B800.edm" hidden="1">[7]Overview!$1:$1048576</definedName>
    <definedName name="_bdm.68AA62ACFF3D49D8835CF11F30575D53.edm" hidden="1">[7]Overview!$1:$1048576</definedName>
    <definedName name="_bdm.6A8C119F701A4A8CAD625ED02695BD6E.edm" hidden="1">[7]Overview!$1:$1048576</definedName>
    <definedName name="_bdm.8698A8ADEE7F4B6089B0B15C74D0B353.edm" hidden="1">[7]Overview!$1:$1048576</definedName>
    <definedName name="_bdm.905C455BB1454FA4A4F660E3F11A7018.edm" hidden="1">[7]Overview!$1:$1048576</definedName>
    <definedName name="_bdm.A8BF5B5471E144E6BB8A557EFC594795.edm" hidden="1">[7]Overview!$1:$1048576</definedName>
    <definedName name="_bdm.AB44070EABF243E094848185BA8235E9.edm" hidden="1">[7]Overview!$1:$1048576</definedName>
    <definedName name="_bdm.B694A8498176486BA436F872026AE92F.edm" hidden="1">[7]Mults!$1:$1048576</definedName>
    <definedName name="_bdm.E4EACF2F9B1D411DB6CD9999843D5FFF.edm" hidden="1">[7]Overview!$1:$1048576</definedName>
    <definedName name="_bdm.EA164CCEB66C408B9A35245C9C75C947.edm" hidden="1">[7]Overview!$1:$1048576</definedName>
    <definedName name="_Regression_Int" hidden="1">1</definedName>
    <definedName name="_Regression_X" hidden="1">'[4]Old NSA Volume'!$A$272:$A$363</definedName>
    <definedName name="_Regression_Y" hidden="1">'[4]Old NSA Volume'!$B$272:$B$363</definedName>
    <definedName name="_Table1_Out" hidden="1">[8]DIL4!$E$59:$I$68</definedName>
    <definedName name="AAA_DOCTOPS" hidden="1">"AAA_SET"</definedName>
    <definedName name="AAA_duser" hidden="1">"OFF"</definedName>
    <definedName name="AAB_Addin5" hidden="1">"AAB_Description for addin 5,Description for addin 5,Description for addin 5,Description for addin 5,Description for addin 5,Description for addin 5"</definedName>
    <definedName name="ACwvu.summary1." hidden="1">[9]Comps!$A$1:$AA$49</definedName>
    <definedName name="ACwvu.summary2." hidden="1">[9]Comps!$A$147:$AA$192</definedName>
    <definedName name="ACwvu.summary3." hidden="1">[9]Comps!$A$103:$AA$146</definedName>
    <definedName name="afsfd" hidden="1">[10]graph!$A$3:$A$16</definedName>
    <definedName name="anscount" hidden="1">1</definedName>
    <definedName name="AS2DocOpenMode" hidden="1">"AS2DocumentEdit"</definedName>
    <definedName name="AS2ReportLS" hidden="1">1</definedName>
    <definedName name="AS2SyncStepLS" hidden="1">0</definedName>
    <definedName name="AS2VersionLS" hidden="1">300</definedName>
    <definedName name="BG_Del" hidden="1">15</definedName>
    <definedName name="BG_Ins" hidden="1">4</definedName>
    <definedName name="BG_Mod" hidden="1">6</definedName>
    <definedName name="BSClasses">'Balance Sheet Summary'!$D$9:$D$53</definedName>
    <definedName name="cb_sChart16EBA7BA_opts" hidden="1">"1, 1, 1, False, 2, True, False, , 0, False, True, 1, 2"</definedName>
    <definedName name="cb_sChart1AC0211C_opts" hidden="1">"1, 1, 1, False, 2, False, False, , 0, False, False, 2, 2"</definedName>
    <definedName name="cb_sChart1AC021B3_opts" hidden="1">"1, 1, 1, False, 2, False, False, , 0, False, False, 2, 2"</definedName>
    <definedName name="cb_sChart1AC02226_opts" hidden="1">"1, 1, 1, False, 2, False, False, , 0, False, False, 2, 2"</definedName>
    <definedName name="cb_sChart1AC02446_opts" hidden="1">"1, 1, 1, False, 2, True, False, , 0, False, True, 2, 2"</definedName>
    <definedName name="cb_sChart1AC02765_opts" hidden="1">"1, 1, 1, False, 2, True, False, , 0, False, True, 2, 2"</definedName>
    <definedName name="cb_sChart1AC027D9_opts" hidden="1">"1, 1, 1, False, 2, True, False, , 0, False, True, 2, 2"</definedName>
    <definedName name="CIQWBGuid" hidden="1">"3c4b903d-ae86-4d3b-a852-bb495576c2bf"</definedName>
    <definedName name="Company">'Profit &amp; Loss Summary'!$AE$64</definedName>
    <definedName name="conflict" hidden="1">"c2076"</definedName>
    <definedName name="conflict2" hidden="1">"c1630"</definedName>
    <definedName name="Conflict3" hidden="1">"c2127"</definedName>
    <definedName name="conflict4" hidden="1">38834.7154050926</definedName>
    <definedName name="cpy">'Profit &amp; Loss Summary'!$D$1</definedName>
    <definedName name="CustAccounts">_xlfn.ANCHORARRAY('Profit &amp; Loss Summary'!$AQ$57)</definedName>
    <definedName name="CustClass">_xlfn.ANCHORARRAY('Profit &amp; Loss Summary'!$AJ$57)</definedName>
    <definedName name="CustMapping">'Profit &amp; Loss Summary'!$BC$57:$BC$97</definedName>
    <definedName name="customer" hidden="1">[10]graph!$B$3:$B$16</definedName>
    <definedName name="cv" hidden="1">[2]TtmX!$E$30:$E$63</definedName>
    <definedName name="DME_BeforeCloseCompleted" hidden="1">"False"</definedName>
    <definedName name="DME_Dirty" hidden="1">"False"</definedName>
    <definedName name="DME_LocalFile" hidden="1">"True"</definedName>
    <definedName name="ds" hidden="1">"c1630"</definedName>
    <definedName name="DV">'Profit &amp; Loss Summary'!$AT$53</definedName>
    <definedName name="ery" hidden="1">[3]CLOSED!$C$53:$G$53</definedName>
    <definedName name="ev.Calculation" hidden="1">-4105</definedName>
    <definedName name="ev.Initialized" hidden="1">FALSE</definedName>
    <definedName name="EV__ALLOWSTOPEXPAND__" hidden="1">1</definedName>
    <definedName name="EV__CVPARAMS__" hidden="1">"Any by Any!$C$11:$D$32;"</definedName>
    <definedName name="EV__EXPOPTIONS__" hidden="1">1</definedName>
    <definedName name="EV__LASTREFTIME__" hidden="1">39276.6597685185</definedName>
    <definedName name="EV__MAXEXPCOLS__" hidden="1">100</definedName>
    <definedName name="EV__MAXEXPROWS__" hidden="1">1000</definedName>
    <definedName name="EV__MEMORYCVW__" hidden="1">0</definedName>
    <definedName name="EV__WBEVMODE__" hidden="1">0</definedName>
    <definedName name="EV__WBREFOPTIONS__" hidden="1">134217735</definedName>
    <definedName name="EV__WBVERSION__" hidden="1">0</definedName>
    <definedName name="ewr" hidden="1">[3]CLOSED!$C$52:$G$52</definedName>
    <definedName name="ExactAddinConnection" hidden="1">"001"</definedName>
    <definedName name="ExactAddinConnection.001" hidden="1">"srv3;001;basilio;0"</definedName>
    <definedName name="ExactAddinConnection.002" hidden="1">"srv3;002;basilio;0"</definedName>
    <definedName name="ExactAddinConnection.003" hidden="1">"srv3;003;basilio;0"</definedName>
    <definedName name="ExactAddinConnection.004" hidden="1">"srv3;004;basilio;0"</definedName>
    <definedName name="ExactAddinConnection.005" hidden="1">"srv3;005;basilio;0"</definedName>
    <definedName name="ExactAddinConnection.100" hidden="1">"srv3;100;basilio;0"</definedName>
    <definedName name="ExactAddinReports" hidden="1">7</definedName>
    <definedName name="ffs" hidden="1">[11]graph!$C$2:$C$13</definedName>
    <definedName name="fgh" hidden="1">[3]CLOSED!$C$37:$G$37</definedName>
    <definedName name="FinalClasses">'Profit &amp; Loss Summary'!$BB$57:$BB$97</definedName>
    <definedName name="FY">'Profit &amp; Loss Summary'!$AE$66</definedName>
    <definedName name="ggg" hidden="1">"c1023"</definedName>
    <definedName name="ghgf" hidden="1">[12]graph!$C$2:$C$13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TML_CodePage" hidden="1">1252</definedName>
    <definedName name="HTML_Description" hidden="1">""</definedName>
    <definedName name="HTML_Email" hidden="1">""</definedName>
    <definedName name="HTML_Header" hidden="1">"Sheet1"</definedName>
    <definedName name="HTML_LastUpdate" hidden="1">"10/27/98"</definedName>
    <definedName name="HTML_LineAfter" hidden="1">FALSE</definedName>
    <definedName name="HTML_LineBefore" hidden="1">FALSE</definedName>
    <definedName name="HTML_Name" hidden="1">"Daniel R. Randolph"</definedName>
    <definedName name="HTML_OBDlg2" hidden="1">TRUE</definedName>
    <definedName name="HTML_OBDlg4" hidden="1">TRUE</definedName>
    <definedName name="HTML_OS" hidden="1">0</definedName>
    <definedName name="HTML_PathFile" hidden="1">"C:\AAtemp\MyHTML.htm"</definedName>
    <definedName name="HTML_PathFileMac" hidden="1">"Powerbook G3:Documents:Core Docs 8600:Excel DOCUMENTS:STROLLER BUS:Admin/Other:Stroller Inventory Wkst:Contract Equip and Data.html"</definedName>
    <definedName name="HTML_Title" hidden="1">"Newco"</definedName>
    <definedName name="HTML1_1" hidden="1">"[SUMFIN.XLS]IncStmt!$A$1:$AB$116"</definedName>
    <definedName name="HTML1_10" hidden="1">""</definedName>
    <definedName name="HTML1_11" hidden="1">1</definedName>
    <definedName name="HTML1_12" hidden="1">"C:\My Documents\MyHTML.htm"</definedName>
    <definedName name="HTML1_13" hidden="1">#N/A</definedName>
    <definedName name="HTML1_14" hidden="1">#N/A</definedName>
    <definedName name="HTML1_15" hidden="1">#N/A</definedName>
    <definedName name="HTML1_2" hidden="1">1</definedName>
    <definedName name="HTML1_3" hidden="1">"SUMFIN"</definedName>
    <definedName name="HTML1_4" hidden="1">"IncStmt"</definedName>
    <definedName name="HTML1_5" hidden="1">""</definedName>
    <definedName name="HTML1_6" hidden="1">1</definedName>
    <definedName name="HTML1_7" hidden="1">1</definedName>
    <definedName name="HTML1_8" hidden="1">"3/4/97"</definedName>
    <definedName name="HTML1_9" hidden="1">"Brad Olsen"</definedName>
    <definedName name="HTML2_1" hidden="1">"[Per022000FinStats.xls]Financials!$A$2:$L$712"</definedName>
    <definedName name="HTML2_13" hidden="1">#N/A</definedName>
    <definedName name="HTML2_14" hidden="1">#N/A</definedName>
    <definedName name="HTML2_15" hidden="1">#N/A</definedName>
    <definedName name="HTML3_1" hidden="1">"[Per022000FinStats.xls]Financials!$M$2:$X$352"</definedName>
    <definedName name="HTML3_13" hidden="1">#N/A</definedName>
    <definedName name="HTML3_14" hidden="1">#N/A</definedName>
    <definedName name="HTML3_15" hidden="1">#N/A</definedName>
    <definedName name="HTMLCount" hidden="1">1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QUIRED_BY_REPORTING_BANK_FDIC" hidden="1">"c6535"</definedName>
    <definedName name="IQ_ADDITIONAL_NON_INT_INC_FDIC" hidden="1">"c6574"</definedName>
    <definedName name="IQ_ADJUSTABLE_RATE_LOANS_FDIC" hidden="1">"c6375"</definedName>
    <definedName name="IQ_AE_BR" hidden="1">"c10"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MENDED_BALANCE_PREVIOUS_YR_FDIC" hidden="1">"c6499"</definedName>
    <definedName name="IQ_AMORT_EXPENSE_FDIC" hidden="1">"c6677"</definedName>
    <definedName name="IQ_AMORTIZED_COST_FDIC" hidden="1">"c6426"</definedName>
    <definedName name="IQ_AP_BR" hidden="1">"c34"</definedName>
    <definedName name="IQ_AR_BR" hidden="1">"c41"</definedName>
    <definedName name="IQ_ASSET_BACKED_FDIC" hidden="1">"c6301"</definedName>
    <definedName name="IQ_ASSET_WRITEDOWN_BR" hidden="1">"c50"</definedName>
    <definedName name="IQ_ASSET_WRITEDOWN_CF_BR" hidden="1">"c53"</definedName>
    <definedName name="IQ_ASSETS_HELD_FDIC" hidden="1">"c6305"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ROKER_REC_NO_REUT" hidden="1">"c5315"</definedName>
    <definedName name="IQ_AVG_BROKER_REC_REUT" hidden="1">"c3630"</definedName>
    <definedName name="IQ_AVG_PRICE_TARGET" hidden="1">"c82"</definedName>
    <definedName name="IQ_BALANCE_GOODS_APR_FC_UNUSED_UNUSED_UNUSED" hidden="1">"c8353"</definedName>
    <definedName name="IQ_BALANCE_GOODS_APR_UNUSED_UNUSED_UNUSED" hidden="1">"c7473"</definedName>
    <definedName name="IQ_BALANCE_GOODS_FC_UNUSED_UNUSED_UNUSED" hidden="1">"c7693"</definedName>
    <definedName name="IQ_BALANCE_GOODS_POP_FC_UNUSED_UNUSED_UNUSED" hidden="1">"c7913"</definedName>
    <definedName name="IQ_BALANCE_GOODS_POP_UNUSED_UNUSED_UNUSED" hidden="1">"c7033"</definedName>
    <definedName name="IQ_BALANCE_GOODS_UNUSED_UNUSED_UNUSED" hidden="1">"c6813"</definedName>
    <definedName name="IQ_BALANCE_GOODS_YOY_FC_UNUSED_UNUSED_UNUSED" hidden="1">"c8133"</definedName>
    <definedName name="IQ_BALANCE_GOODS_YOY_UNUSED_UNUSED_UNUSED" hidden="1">"c7253"</definedName>
    <definedName name="IQ_BALANCE_SERV_APR_FC_UNUSED_UNUSED_UNUSED" hidden="1">"c8355"</definedName>
    <definedName name="IQ_BALANCE_SERV_APR_UNUSED_UNUSED_UNUSED" hidden="1">"c7475"</definedName>
    <definedName name="IQ_BALANCE_SERV_FC_UNUSED_UNUSED_UNUSED" hidden="1">"c7695"</definedName>
    <definedName name="IQ_BALANCE_SERV_POP_FC_UNUSED_UNUSED_UNUSED" hidden="1">"c7915"</definedName>
    <definedName name="IQ_BALANCE_SERV_POP_UNUSED_UNUSED_UNUSED" hidden="1">"c7035"</definedName>
    <definedName name="IQ_BALANCE_SERV_UNUSED_UNUSED_UNUSED" hidden="1">"c6815"</definedName>
    <definedName name="IQ_BALANCE_SERV_YOY_FC_UNUSED_UNUSED_UNUSED" hidden="1">"c8135"</definedName>
    <definedName name="IQ_BALANCE_SERV_YOY_UNUSED_UNUSED_UNUSED" hidden="1">"c7255"</definedName>
    <definedName name="IQ_BALANCE_TRADE_APR_FC_UNUSED_UNUSED_UNUSED" hidden="1">"c8357"</definedName>
    <definedName name="IQ_BALANCE_TRADE_APR_UNUSED_UNUSED_UNUSED" hidden="1">"c7477"</definedName>
    <definedName name="IQ_BALANCE_TRADE_FC_UNUSED_UNUSED_UNUSED" hidden="1">"c7697"</definedName>
    <definedName name="IQ_BALANCE_TRADE_POP_FC_UNUSED_UNUSED_UNUSED" hidden="1">"c7917"</definedName>
    <definedName name="IQ_BALANCE_TRADE_POP_UNUSED_UNUSED_UNUSED" hidden="1">"c7037"</definedName>
    <definedName name="IQ_BALANCE_TRADE_UNUSED_UNUSED_UNUSED" hidden="1">"c6817"</definedName>
    <definedName name="IQ_BALANCE_TRADE_YOY_FC_UNUSED_UNUSED_UNUSED" hidden="1">"c8137"</definedName>
    <definedName name="IQ_BALANCE_TRADE_YOY_UNUSED_UNUSED_UNUSED" hidden="1">"c7257"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OARD_MEMBER_FAX" hidden="1">"c2100"</definedName>
    <definedName name="IQ_BOARD_MEMBER_OFFICE" hidden="1">"c2098"</definedName>
    <definedName name="IQ_BOARD_MEMBER_PHONE" hidden="1">"c2099"</definedName>
    <definedName name="IQ_BONDRATING_FITCH" hidden="1">"IQ_BONDRATING_FITCH"</definedName>
    <definedName name="IQ_BONDRATING_FITCH_DATE" hidden="1">"c241"</definedName>
    <definedName name="IQ_BONDRATING_MOODYS" hidden="1">"IQ_BONDRATING_MOODYS"</definedName>
    <definedName name="IQ_BONDRATING_SP" hidden="1">"IQ_BONDRATING_SP"</definedName>
    <definedName name="IQ_BONDRATING_SP_DATE" hidden="1">"c242"</definedName>
    <definedName name="IQ_BOOK_VALUE" hidden="1">"IQ_BOOK_VALUE"</definedName>
    <definedName name="IQ_BROKERED_DEPOSITS_FDIC" hidden="1">"c6486"</definedName>
    <definedName name="IQ_BUDGET_BALANCE_APR_FC_UNUSED_UNUSED_UNUSED" hidden="1">"c8359"</definedName>
    <definedName name="IQ_BUDGET_BALANCE_APR_UNUSED_UNUSED_UNUSED" hidden="1">"c7479"</definedName>
    <definedName name="IQ_BUDGET_BALANCE_FC_UNUSED_UNUSED_UNUSED" hidden="1">"c7699"</definedName>
    <definedName name="IQ_BUDGET_BALANCE_POP_FC_UNUSED_UNUSED_UNUSED" hidden="1">"c7919"</definedName>
    <definedName name="IQ_BUDGET_BALANCE_POP_UNUSED_UNUSED_UNUSED" hidden="1">"c7039"</definedName>
    <definedName name="IQ_BUDGET_BALANCE_UNUSED_UNUSED_UNUSED" hidden="1">"c6819"</definedName>
    <definedName name="IQ_BUDGET_BALANCE_YOY_FC_UNUSED_UNUSED_UNUSED" hidden="1">"c8139"</definedName>
    <definedName name="IQ_BUDGET_BALANCE_YOY_UNUSED_UNUSED_UNUSED" hidden="1">"c7259"</definedName>
    <definedName name="IQ_BUDGET_RECEIPTS_APR_FC_UNUSED_UNUSED_UNUSED" hidden="1">"c8361"</definedName>
    <definedName name="IQ_BUDGET_RECEIPTS_APR_UNUSED_UNUSED_UNUSED" hidden="1">"c7481"</definedName>
    <definedName name="IQ_BUDGET_RECEIPTS_FC_UNUSED_UNUSED_UNUSED" hidden="1">"c7701"</definedName>
    <definedName name="IQ_BUDGET_RECEIPTS_POP_FC_UNUSED_UNUSED_UNUSED" hidden="1">"c7921"</definedName>
    <definedName name="IQ_BUDGET_RECEIPTS_POP_UNUSED_UNUSED_UNUSED" hidden="1">"c7041"</definedName>
    <definedName name="IQ_BUDGET_RECEIPTS_UNUSED_UNUSED_UNUSED" hidden="1">"c6821"</definedName>
    <definedName name="IQ_BUDGET_RECEIPTS_YOY_FC_UNUSED_UNUSED_UNUSED" hidden="1">"c8141"</definedName>
    <definedName name="IQ_BUDGET_RECEIPTS_YOY_UNUSED_UNUSED_UNUSED" hidden="1">"c7261"</definedName>
    <definedName name="IQ_BUS_SEG_PRIMARY_GIC" hidden="1">"c15584"</definedName>
    <definedName name="IQ_BUS_SEG_PRIMARY_GIC_ABS" hidden="1">"c15572"</definedName>
    <definedName name="IQ_BUS_SEG_SECONDARY_GIC" hidden="1">"c15585"</definedName>
    <definedName name="IQ_BUS_SEG_SECONDARY_GIC_ABS" hidden="1">"c15573"</definedName>
    <definedName name="IQ_BV_ACT_OR_EST_REUT" hidden="1">"c5471"</definedName>
    <definedName name="IQ_BV_ACT_OR_EST_THOM" hidden="1">"c5308"</definedName>
    <definedName name="IQ_BV_EST_REUT" hidden="1">"c5403"</definedName>
    <definedName name="IQ_BV_EST_THOM" hidden="1">"c5147"</definedName>
    <definedName name="IQ_BV_HIGH_EST_REUT" hidden="1">"c5405"</definedName>
    <definedName name="IQ_BV_HIGH_EST_THOM" hidden="1">"c5149"</definedName>
    <definedName name="IQ_BV_LOW_EST_REUT" hidden="1">"c5406"</definedName>
    <definedName name="IQ_BV_LOW_EST_THOM" hidden="1">"c5150"</definedName>
    <definedName name="IQ_BV_MEDIAN_EST_REUT" hidden="1">"c5404"</definedName>
    <definedName name="IQ_BV_MEDIAN_EST_THOM" hidden="1">"c5148"</definedName>
    <definedName name="IQ_BV_NUM_EST_REUT" hidden="1">"c5407"</definedName>
    <definedName name="IQ_BV_NUM_EST_THOM" hidden="1">"c5151"</definedName>
    <definedName name="IQ_BV_STDDEV_EST_REUT" hidden="1">"c5408"</definedName>
    <definedName name="IQ_BV_STDDEV_EST_THOM" hidden="1">"c5152"</definedName>
    <definedName name="IQ_CAL_Q_EST_REUT" hidden="1">"c6800"</definedName>
    <definedName name="IQ_CAL_Y_EST_REUT" hidden="1">"c6801"</definedName>
    <definedName name="IQ_CAPEX_BR" hidden="1">"c111"</definedName>
    <definedName name="IQ_CASH_DIVIDENDS_NET_INCOME_FDIC" hidden="1">"c6738"</definedName>
    <definedName name="IQ_CASH_IN_PROCESS_FDIC" hidden="1">"c6386"</definedName>
    <definedName name="IQ_CCE_FDIC" hidden="1">"c6296"</definedName>
    <definedName name="IQ_CHANGE_AP_BR" hidden="1">"c135"</definedName>
    <definedName name="IQ_CHANGE_AR_BR" hidden="1">"c142"</definedName>
    <definedName name="IQ_CHANGE_INVENT_REAL_APR_FC_UNUSED_UNUSED_UNUSED" hidden="1">"c8500"</definedName>
    <definedName name="IQ_CHANGE_INVENT_REAL_APR_UNUSED_UNUSED_UNUSED" hidden="1">"c7620"</definedName>
    <definedName name="IQ_CHANGE_INVENT_REAL_FC_UNUSED_UNUSED_UNUSED" hidden="1">"c7840"</definedName>
    <definedName name="IQ_CHANGE_INVENT_REAL_POP_FC_UNUSED_UNUSED_UNUSED" hidden="1">"c8060"</definedName>
    <definedName name="IQ_CHANGE_INVENT_REAL_POP_UNUSED_UNUSED_UNUSED" hidden="1">"c7180"</definedName>
    <definedName name="IQ_CHANGE_INVENT_REAL_UNUSED_UNUSED_UNUSED" hidden="1">"c6960"</definedName>
    <definedName name="IQ_CHANGE_INVENT_REAL_YOY_FC_UNUSED_UNUSED_UNUSED" hidden="1">"c8280"</definedName>
    <definedName name="IQ_CHANGE_INVENT_REAL_YOY_UNUSED_UNUSED_UNUSED" hidden="1">"c7400"</definedName>
    <definedName name="IQ_CHANGE_OTHER_NET_OPER_ASSETS_BR" hidden="1">"c3595"</definedName>
    <definedName name="IQ_CHANGE_OTHER_WORK_CAP_BR" hidden="1">"c154"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LASSB_OUTSTANDING_BS_DATE" hidden="1">"c1972"</definedName>
    <definedName name="IQ_CLASSB_OUTSTANDING_FILING_DATE" hidden="1">"c1974"</definedName>
    <definedName name="IQ_CMO_FDIC" hidden="1">"c6406"</definedName>
    <definedName name="IQ_COLLECTION_DOMESTIC_FDIC" hidden="1">"c6387"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_APIC_BR" hidden="1">"c185"</definedName>
    <definedName name="IQ_COMMON_FDIC" hidden="1">"c6350"</definedName>
    <definedName name="IQ_COMMON_ISSUED_BR" hidden="1">"c199"</definedName>
    <definedName name="IQ_COMMON_REP_BR" hidden="1">"c208"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TRACTS_OTHER_COMMODITIES_EQUITIES._FDIC" hidden="1">"c6522"</definedName>
    <definedName name="IQ_CONTRACTS_OTHER_COMMODITIES_EQUITIES_FDIC" hidden="1">"c6522"</definedName>
    <definedName name="IQ_CONV_RATE" hidden="1">"c2192"</definedName>
    <definedName name="IQ_CONVERT_DEBT" hidden="1">"c224"</definedName>
    <definedName name="IQ_CONVEYED_TO_OTHERS_FDIC" hidden="1">"c6534"</definedName>
    <definedName name="IQ_CORE_CAPITAL_RATIO_FDIC" hidden="1">"c6745"</definedName>
    <definedName name="IQ_CORP_GOODS_PRICE_INDEX_APR_FC_UNUSED_UNUSED_UNUSED" hidden="1">"c8381"</definedName>
    <definedName name="IQ_CORP_GOODS_PRICE_INDEX_APR_UNUSED_UNUSED_UNUSED" hidden="1">"c7501"</definedName>
    <definedName name="IQ_CORP_GOODS_PRICE_INDEX_FC_UNUSED_UNUSED_UNUSED" hidden="1">"c7721"</definedName>
    <definedName name="IQ_CORP_GOODS_PRICE_INDEX_POP_FC_UNUSED_UNUSED_UNUSED" hidden="1">"c7941"</definedName>
    <definedName name="IQ_CORP_GOODS_PRICE_INDEX_POP_UNUSED_UNUSED_UNUSED" hidden="1">"c7061"</definedName>
    <definedName name="IQ_CORP_GOODS_PRICE_INDEX_UNUSED_UNUSED_UNUSED" hidden="1">"c6841"</definedName>
    <definedName name="IQ_CORP_GOODS_PRICE_INDEX_YOY_FC_UNUSED_UNUSED_UNUSED" hidden="1">"c8161"</definedName>
    <definedName name="IQ_CORP_GOODS_PRICE_INDEX_YOY_UNUSED_UNUSED_UNUSED" hidden="1">"c7281"</definedName>
    <definedName name="IQ_COST_OF_FUNDING_ASSETS_FDIC" hidden="1">"c6725"</definedName>
    <definedName name="IQ_CREDIT_CARD_CHARGE_OFFS_FDIC" hidden="1">"c6652"</definedName>
    <definedName name="IQ_CREDIT_CARD_FEE" hidden="1">"c231"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PROVISION_NET_CHARGE_OFFS_FDIC" hidden="1">"c6734"</definedName>
    <definedName name="IQ_CURR_ACCT_BALANCE_APR_FC_UNUSED_UNUSED_UNUSED" hidden="1">"c8387"</definedName>
    <definedName name="IQ_CURR_ACCT_BALANCE_APR_UNUSED_UNUSED_UNUSED" hidden="1">"c7507"</definedName>
    <definedName name="IQ_CURR_ACCT_BALANCE_FC_UNUSED_UNUSED_UNUSED" hidden="1">"c7727"</definedName>
    <definedName name="IQ_CURR_ACCT_BALANCE_POP_FC_UNUSED_UNUSED_UNUSED" hidden="1">"c7947"</definedName>
    <definedName name="IQ_CURR_ACCT_BALANCE_POP_UNUSED_UNUSED_UNUSED" hidden="1">"c7067"</definedName>
    <definedName name="IQ_CURR_ACCT_BALANCE_UNUSED_UNUSED_UNUSED" hidden="1">"c6847"</definedName>
    <definedName name="IQ_CURR_ACCT_BALANCE_YOY_FC_UNUSED_UNUSED_UNUSED" hidden="1">"c8167"</definedName>
    <definedName name="IQ_CURR_ACCT_BALANCE_YOY_UNUSED_UNUSED_UNUSED" hidden="1">"c7287"</definedName>
    <definedName name="IQ_CURRENCY_COIN_DOMESTIC_FDIC" hidden="1">"c6388"</definedName>
    <definedName name="IQ_CURRENCY_GAIN_BR" hidden="1">"c236"</definedName>
    <definedName name="IQ_CURRENT_PORT_DEBT_BR" hidden="1">"c1567"</definedName>
    <definedName name="IQ_DA_BR" hidden="1">"c248"</definedName>
    <definedName name="IQ_DA_CF_BR" hidden="1">"c251"</definedName>
    <definedName name="IQ_DA_SUPPL_BR" hidden="1">"c260"</definedName>
    <definedName name="IQ_DA_SUPPL_CF_BR" hidden="1">"c263"</definedName>
    <definedName name="IQ_DEF_AMORT_BR" hidden="1">"c278"</definedName>
    <definedName name="IQ_DEF_CHARGES_BR" hidden="1">"c288"</definedName>
    <definedName name="IQ_DEF_CHARGES_LT_BR" hidden="1">"c294"</definedName>
    <definedName name="IQ_DEF_TAX_ASSET_LT_BR" hidden="1">"c304"</definedName>
    <definedName name="IQ_DEF_TAX_LIAB_LT_BR" hidden="1">"c315"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HELD_DOMESTIC_FDIC" hidden="1">"c6340"</definedName>
    <definedName name="IQ_DEPOSITS_HELD_FOREIGN_FDIC" hidden="1">"c6341"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RIVATIVES_FDIC" hidden="1">"c6523"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TM" hidden="1">700000</definedName>
    <definedName name="IQ_DPAC" hidden="1">"c2801"</definedName>
    <definedName name="IQ_EARNING_ASSETS_FDIC" hidden="1">"c6360"</definedName>
    <definedName name="IQ_EARNING_ASSETS_YIELD_FDIC" hidden="1">"c6724"</definedName>
    <definedName name="IQ_EARNINGS_ANNOUNCE_DATE_REUT" hidden="1">"c5314"</definedName>
    <definedName name="IQ_EARNINGS_COVERAGE_NET_CHARGE_OFFS_FDIC" hidden="1">"c6735"</definedName>
    <definedName name="IQ_EBIT_10K" hidden="1">"IQ_EBIT_10K"</definedName>
    <definedName name="IQ_EBIT_10Q" hidden="1">"IQ_EBIT_10Q"</definedName>
    <definedName name="IQ_EBIT_10Q1" hidden="1">"IQ_EBIT_10Q1"</definedName>
    <definedName name="IQ_EBIT_GROWTH_1" hidden="1">"IQ_EBIT_GROWTH_1"</definedName>
    <definedName name="IQ_EBIT_GROWTH_2" hidden="1">"IQ_EBIT_GROWTH_2"</definedName>
    <definedName name="IQ_EBITDA_10K" hidden="1">"IQ_EBITDA_10K"</definedName>
    <definedName name="IQ_EBITDA_10Q" hidden="1">"IQ_EBITDA_10Q"</definedName>
    <definedName name="IQ_EBITDA_10Q1" hidden="1">"IQ_EBITDA_10Q1"</definedName>
    <definedName name="IQ_EBITDA_EST_REUT" hidden="1">"c3640"</definedName>
    <definedName name="IQ_EBITDA_GROWTH_1" hidden="1">"IQ_EBITDA_GROWTH_1"</definedName>
    <definedName name="IQ_EBITDA_GROWTH_2" hidden="1">"IQ_EBITDA_GROWTH_2"</definedName>
    <definedName name="IQ_EBITDA_HIGH_EST_REUT" hidden="1">"c3642"</definedName>
    <definedName name="IQ_EBITDA_LOW_EST_REUT" hidden="1">"c3643"</definedName>
    <definedName name="IQ_EBITDA_MEDIAN_EST_REUT" hidden="1">"c3641"</definedName>
    <definedName name="IQ_EBITDA_NO_EST" hidden="1">"c267"</definedName>
    <definedName name="IQ_EBITDA_NUM_EST_REUT" hidden="1">"c3644"</definedName>
    <definedName name="IQ_EBITDA_STDDEV_EST_REUT" hidden="1">"c3645"</definedName>
    <definedName name="IQ_EBT_BR" hidden="1">"c378"</definedName>
    <definedName name="IQ_EBT_EXCL_BR" hidden="1">"c381"</definedName>
    <definedName name="IQ_ECO_METRIC_6825_UNUSED_UNUSED_UNUSED" hidden="1">"c6825"</definedName>
    <definedName name="IQ_ECO_METRIC_6839_UNUSED_UNUSED_UNUSED" hidden="1">"c6839"</definedName>
    <definedName name="IQ_ECO_METRIC_6896_UNUSED_UNUSED_UNUSED" hidden="1">"c6896"</definedName>
    <definedName name="IQ_ECO_METRIC_6897_UNUSED_UNUSED_UNUSED" hidden="1">"c6897"</definedName>
    <definedName name="IQ_ECO_METRIC_6988_UNUSED_UNUSED_UNUSED" hidden="1">"c6988"</definedName>
    <definedName name="IQ_ECO_METRIC_7045_UNUSED_UNUSED_UNUSED" hidden="1">"c7045"</definedName>
    <definedName name="IQ_ECO_METRIC_7059_UNUSED_UNUSED_UNUSED" hidden="1">"c7059"</definedName>
    <definedName name="IQ_ECO_METRIC_7116_UNUSED_UNUSED_UNUSED" hidden="1">"c7116"</definedName>
    <definedName name="IQ_ECO_METRIC_7117_UNUSED_UNUSED_UNUSED" hidden="1">"c7117"</definedName>
    <definedName name="IQ_ECO_METRIC_7208_UNUSED_UNUSED_UNUSED" hidden="1">"c7208"</definedName>
    <definedName name="IQ_ECO_METRIC_7265_UNUSED_UNUSED_UNUSED" hidden="1">"c7265"</definedName>
    <definedName name="IQ_ECO_METRIC_7279_UNUSED_UNUSED_UNUSED" hidden="1">"c7279"</definedName>
    <definedName name="IQ_ECO_METRIC_7336_UNUSED_UNUSED_UNUSED" hidden="1">"c7336"</definedName>
    <definedName name="IQ_ECO_METRIC_7337_UNUSED_UNUSED_UNUSED" hidden="1">"c7337"</definedName>
    <definedName name="IQ_ECO_METRIC_7428_UNUSED_UNUSED_UNUSED" hidden="1">"c7428"</definedName>
    <definedName name="IQ_ECO_METRIC_7556_UNUSED_UNUSED_UNUSED" hidden="1">"c7556"</definedName>
    <definedName name="IQ_ECO_METRIC_7557_UNUSED_UNUSED_UNUSED" hidden="1">"c7557"</definedName>
    <definedName name="IQ_ECO_METRIC_7648_UNUSED_UNUSED_UNUSED" hidden="1">"c7648"</definedName>
    <definedName name="IQ_ECO_METRIC_7705_UNUSED_UNUSED_UNUSED" hidden="1">"c7705"</definedName>
    <definedName name="IQ_ECO_METRIC_7719_UNUSED_UNUSED_UNUSED" hidden="1">"c7719"</definedName>
    <definedName name="IQ_ECO_METRIC_7776_UNUSED_UNUSED_UNUSED" hidden="1">"c7776"</definedName>
    <definedName name="IQ_ECO_METRIC_7777_UNUSED_UNUSED_UNUSED" hidden="1">"c7777"</definedName>
    <definedName name="IQ_ECO_METRIC_7868_UNUSED_UNUSED_UNUSED" hidden="1">"c7868"</definedName>
    <definedName name="IQ_ECO_METRIC_7925_UNUSED_UNUSED_UNUSED" hidden="1">"c7925"</definedName>
    <definedName name="IQ_ECO_METRIC_7939_UNUSED_UNUSED_UNUSED" hidden="1">"c7939"</definedName>
    <definedName name="IQ_ECO_METRIC_7996_UNUSED_UNUSED_UNUSED" hidden="1">"c7996"</definedName>
    <definedName name="IQ_ECO_METRIC_7997_UNUSED_UNUSED_UNUSED" hidden="1">"c7997"</definedName>
    <definedName name="IQ_ECO_METRIC_8088_UNUSED_UNUSED_UNUSED" hidden="1">"c8088"</definedName>
    <definedName name="IQ_ECO_METRIC_8145_UNUSED_UNUSED_UNUSED" hidden="1">"c8145"</definedName>
    <definedName name="IQ_ECO_METRIC_8159_UNUSED_UNUSED_UNUSED" hidden="1">"c8159"</definedName>
    <definedName name="IQ_ECO_METRIC_8216_UNUSED_UNUSED_UNUSED" hidden="1">"c8216"</definedName>
    <definedName name="IQ_ECO_METRIC_8217_UNUSED_UNUSED_UNUSED" hidden="1">"c8217"</definedName>
    <definedName name="IQ_ECO_METRIC_8308_UNUSED_UNUSED_UNUSED" hidden="1">"c8308"</definedName>
    <definedName name="IQ_ECO_METRIC_8436_UNUSED_UNUSED_UNUSED" hidden="1">"c8436"</definedName>
    <definedName name="IQ_ECO_METRIC_8437_UNUSED_UNUSED_UNUSED" hidden="1">"c8437"</definedName>
    <definedName name="IQ_ECO_METRIC_8528_UNUSED_UNUSED_UNUSED" hidden="1">"c8528"</definedName>
    <definedName name="IQ_EFFICIENCY_RATIO_FDIC" hidden="1">"c6736"</definedName>
    <definedName name="IQ_EPS" hidden="1">"IQ_EPS"</definedName>
    <definedName name="IQ_EPS_10K" hidden="1">"IQ_EPS_10K"</definedName>
    <definedName name="IQ_EPS_10Q" hidden="1">"IQ_EPS_10Q"</definedName>
    <definedName name="IQ_EPS_10Q1" hidden="1">"IQ_EPS_10Q1"</definedName>
    <definedName name="IQ_EPS_EST_1" hidden="1">"IQ_EPS_EST_1"</definedName>
    <definedName name="IQ_EPS_EST_REUT" hidden="1">"c5453"</definedName>
    <definedName name="IQ_EPS_GW_EST_REUT" hidden="1">"c5389"</definedName>
    <definedName name="IQ_EPS_GW_HIGH_EST_REUT" hidden="1">"c5391"</definedName>
    <definedName name="IQ_EPS_GW_LOW_EST_REUT" hidden="1">"c5392"</definedName>
    <definedName name="IQ_EPS_GW_MEDIAN_EST_REUT" hidden="1">"c5390"</definedName>
    <definedName name="IQ_EPS_GW_NUM_EST_REUT" hidden="1">"c5393"</definedName>
    <definedName name="IQ_EPS_GW_STDDEV_EST_REUT" hidden="1">"c5394"</definedName>
    <definedName name="IQ_EPS_HIGH_EST_REUT" hidden="1">"c5454"</definedName>
    <definedName name="IQ_EPS_LOW_EST_REUT" hidden="1">"c5455"</definedName>
    <definedName name="IQ_EPS_MEDIAN_EST_REUT" hidden="1">"c5456"</definedName>
    <definedName name="IQ_EPS_NO_EST" hidden="1">"c271"</definedName>
    <definedName name="IQ_EPS_NORM_EST_REUT" hidden="1">"c5326"</definedName>
    <definedName name="IQ_EPS_NORM_HIGH_EST_REUT" hidden="1">"c5328"</definedName>
    <definedName name="IQ_EPS_NORM_LOW_EST_REUT" hidden="1">"c5329"</definedName>
    <definedName name="IQ_EPS_NORM_MEDIAN_EST_REUT" hidden="1">"c5327"</definedName>
    <definedName name="IQ_EPS_NORM_NUM_EST_REUT" hidden="1">"c5330"</definedName>
    <definedName name="IQ_EPS_NORM_STDDEV_EST_REUT" hidden="1">"c5331"</definedName>
    <definedName name="IQ_EPS_NUM_EST_REUT" hidden="1">"c5451"</definedName>
    <definedName name="IQ_EPS_REPORTED_EST_REUT" hidden="1">"c5396"</definedName>
    <definedName name="IQ_EPS_REPORTED_HIGH_EST_REUT" hidden="1">"c5398"</definedName>
    <definedName name="IQ_EPS_REPORTED_LOW_EST_REUT" hidden="1">"c5399"</definedName>
    <definedName name="IQ_EPS_REPORTED_MEDIAN_EST_REUT" hidden="1">"c5397"</definedName>
    <definedName name="IQ_EPS_REPORTED_NUM_EST_REUT" hidden="1">"c5400"</definedName>
    <definedName name="IQ_EPS_REPORTED_STDDEV_EST_REUT" hidden="1">"c5401"</definedName>
    <definedName name="IQ_EPS_STDDEV_EST_REUT" hidden="1">"c5452"</definedName>
    <definedName name="IQ_EQUITY_CAPITAL_ASSETS_FDIC" hidden="1">"c6744"</definedName>
    <definedName name="IQ_EQUITY_FDIC" hidden="1">"c6353"</definedName>
    <definedName name="IQ_EQUITY_SECURITIES_FDIC" hidden="1">"c6304"</definedName>
    <definedName name="IQ_EQUITY_SECURITY_EXPOSURES_FDIC" hidden="1">"c6664"</definedName>
    <definedName name="IQ_EST_ACT_BV_REUT" hidden="1">"c5409"</definedName>
    <definedName name="IQ_EST_ACT_BV_THOM" hidden="1">"c5153"</definedName>
    <definedName name="IQ_EST_ACT_EPS_GW_REUT" hidden="1">"c5395"</definedName>
    <definedName name="IQ_EST_ACT_EPS_NORM_REUT" hidden="1">"c5332"</definedName>
    <definedName name="IQ_EST_ACT_EPS_REPORTED_REUT" hidden="1">"c5402"</definedName>
    <definedName name="IQ_EST_BV_DIFF_REUT" hidden="1">"c5433"</definedName>
    <definedName name="IQ_EST_BV_DIFF_THOM" hidden="1">"c5204"</definedName>
    <definedName name="IQ_EST_BV_SURPRISE_PERCENT_REUT" hidden="1">"c5434"</definedName>
    <definedName name="IQ_EST_BV_SURPRISE_PERCENT_THOM" hidden="1">"c5205"</definedName>
    <definedName name="IQ_EST_CURRENCY_REUT" hidden="1">"c5437"</definedName>
    <definedName name="IQ_EST_DATE_REUT" hidden="1">"c5438"</definedName>
    <definedName name="IQ_EST_EPS_GROWTH_1YR_REUT" hidden="1">"c3646"</definedName>
    <definedName name="IQ_EST_EPS_GROWTH_5YR_REUT" hidden="1">"c3633"</definedName>
    <definedName name="IQ_EST_EPS_GROWTH_Q_1YR_REUT" hidden="1">"c5410"</definedName>
    <definedName name="IQ_EST_EPS_GW_DIFF_REUT" hidden="1">"c5429"</definedName>
    <definedName name="IQ_EST_EPS_GW_SURPRISE_PERCENT_REUT" hidden="1">"c5430"</definedName>
    <definedName name="IQ_EST_EPS_NORM_DIFF_REUT" hidden="1">"c5411"</definedName>
    <definedName name="IQ_EST_EPS_NORM_SURPRISE_PERCENT_REUT" hidden="1">"c5412"</definedName>
    <definedName name="IQ_EST_EPS_REPORT_DIFF_REUT" hidden="1">"c5431"</definedName>
    <definedName name="IQ_EST_EPS_REPORT_SURPRISE_PERCENT_REUT" hidden="1">"c5432"</definedName>
    <definedName name="IQ_EST_EPS_SURPRISE" hidden="1">"c1635"</definedName>
    <definedName name="IQ_EST_NUM_BUY_CIQ" hidden="1">"c3700"</definedName>
    <definedName name="IQ_EST_NUM_BUY_REUT" hidden="1">"c3869"</definedName>
    <definedName name="IQ_EST_NUM_BUY_THOM" hidden="1">"c5165"</definedName>
    <definedName name="IQ_EST_NUM_HOLD_CIQ" hidden="1">"c3702"</definedName>
    <definedName name="IQ_EST_NUM_HOLD_REUT" hidden="1">"c3871"</definedName>
    <definedName name="IQ_EST_NUM_HOLD_THOM" hidden="1">"c5167"</definedName>
    <definedName name="IQ_EST_NUM_OUTPERFORM_CIQ" hidden="1">"c3701"</definedName>
    <definedName name="IQ_EST_NUM_OUTPERFORM_REUT" hidden="1">"c3870"</definedName>
    <definedName name="IQ_EST_NUM_OUTPERFORM_THOM" hidden="1">"c5166"</definedName>
    <definedName name="IQ_EST_NUM_SELL_CIQ" hidden="1">"c3704"</definedName>
    <definedName name="IQ_EST_NUM_SELL_REUT" hidden="1">"c3873"</definedName>
    <definedName name="IQ_EST_NUM_SELL_THOM" hidden="1">"c5169"</definedName>
    <definedName name="IQ_EST_NUM_UNDERPERFORM_CIQ" hidden="1">"c3703"</definedName>
    <definedName name="IQ_EST_NUM_UNDERPERFORM_REUT" hidden="1">"c3872"</definedName>
    <definedName name="IQ_EST_NUM_UNDERPERFORM_THOM" hidden="1">"c5168"</definedName>
    <definedName name="IQ_ESTIMATED_ASSESSABLE_DEPOSITS_FDIC" hidden="1">"c6490"</definedName>
    <definedName name="IQ_ESTIMATED_INSURED_DEPOSITS_FDIC" hidden="1">"c6491"</definedName>
    <definedName name="IQ_EV_OVER_REVENUE_EST" hidden="1">"IQ_EV_OVER_REVENUE_EST"</definedName>
    <definedName name="IQ_EV_OVER_REVENUE_EST_1" hidden="1">"IQ_EV_OVER_REVENUE_EST_1"</definedName>
    <definedName name="IQ_EXPENSE_CODE_" hidden="1">"001"</definedName>
    <definedName name="IQ_EXPORTS_APR_FC_UNUSED_UNUSED_UNUSED" hidden="1">"c8401"</definedName>
    <definedName name="IQ_EXPORTS_APR_UNUSED_UNUSED_UNUSED" hidden="1">"c7521"</definedName>
    <definedName name="IQ_EXPORTS_FC_UNUSED_UNUSED_UNUSED" hidden="1">"c7741"</definedName>
    <definedName name="IQ_EXPORTS_GOODS_REAL_SAAR_APR_FC_UNUSED_UNUSED_UNUSED" hidden="1">"c8512"</definedName>
    <definedName name="IQ_EXPORTS_GOODS_REAL_SAAR_APR_UNUSED_UNUSED_UNUSED" hidden="1">"c7632"</definedName>
    <definedName name="IQ_EXPORTS_GOODS_REAL_SAAR_FC_UNUSED_UNUSED_UNUSED" hidden="1">"c7852"</definedName>
    <definedName name="IQ_EXPORTS_GOODS_REAL_SAAR_POP_FC_UNUSED_UNUSED_UNUSED" hidden="1">"c8072"</definedName>
    <definedName name="IQ_EXPORTS_GOODS_REAL_SAAR_POP_UNUSED_UNUSED_UNUSED" hidden="1">"c7192"</definedName>
    <definedName name="IQ_EXPORTS_GOODS_REAL_SAAR_UNUSED_UNUSED_UNUSED" hidden="1">"c6972"</definedName>
    <definedName name="IQ_EXPORTS_GOODS_REAL_SAAR_YOY_FC_UNUSED_UNUSED_UNUSED" hidden="1">"c8292"</definedName>
    <definedName name="IQ_EXPORTS_GOODS_REAL_SAAR_YOY_UNUSED_UNUSED_UNUSED" hidden="1">"c7412"</definedName>
    <definedName name="IQ_EXPORTS_POP_FC_UNUSED_UNUSED_UNUSED" hidden="1">"c7961"</definedName>
    <definedName name="IQ_EXPORTS_POP_UNUSED_UNUSED_UNUSED" hidden="1">"c7081"</definedName>
    <definedName name="IQ_EXPORTS_SERVICES_REAL_SAAR_APR_FC_UNUSED_UNUSED_UNUSED" hidden="1">"c8516"</definedName>
    <definedName name="IQ_EXPORTS_SERVICES_REAL_SAAR_APR_UNUSED_UNUSED_UNUSED" hidden="1">"c7636"</definedName>
    <definedName name="IQ_EXPORTS_SERVICES_REAL_SAAR_FC_UNUSED_UNUSED_UNUSED" hidden="1">"c7856"</definedName>
    <definedName name="IQ_EXPORTS_SERVICES_REAL_SAAR_POP_FC_UNUSED_UNUSED_UNUSED" hidden="1">"c8076"</definedName>
    <definedName name="IQ_EXPORTS_SERVICES_REAL_SAAR_POP_UNUSED_UNUSED_UNUSED" hidden="1">"c7196"</definedName>
    <definedName name="IQ_EXPORTS_SERVICES_REAL_SAAR_UNUSED_UNUSED_UNUSED" hidden="1">"c6976"</definedName>
    <definedName name="IQ_EXPORTS_SERVICES_REAL_SAAR_YOY_FC_UNUSED_UNUSED_UNUSED" hidden="1">"c8296"</definedName>
    <definedName name="IQ_EXPORTS_SERVICES_REAL_SAAR_YOY_UNUSED_UNUSED_UNUSED" hidden="1">"c7416"</definedName>
    <definedName name="IQ_EXPORTS_UNUSED_UNUSED_UNUSED" hidden="1">"c6861"</definedName>
    <definedName name="IQ_EXPORTS_YOY_FC_UNUSED_UNUSED_UNUSED" hidden="1">"c8181"</definedName>
    <definedName name="IQ_EXPORTS_YOY_UNUSED_UNUSED_UNUSED" hidden="1">"c7301"</definedName>
    <definedName name="IQ_EXTRA_ACC_ITEMS_BR" hidden="1">"c412"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ED_FUNDS_PURCHASED_FDIC" hidden="1">"c6343"</definedName>
    <definedName name="IQ_FED_FUNDS_SOLD_FDIC" hidden="1">"c6307"</definedName>
    <definedName name="IQ_FFO_NO_EST" hidden="1">"c276"</definedName>
    <definedName name="IQ_FHLB_ADVANCES_FDIC" hidden="1">"c6366"</definedName>
    <definedName name="IQ_FHLB_DUE_AFTER_FIVE" hidden="1">"c2086"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N_DIV_CURRENT_PORT_DEBT_TOTAL" hidden="1">"c5524"</definedName>
    <definedName name="IQ_FIN_DIV_CURRENT_PORT_LEASES_TOTAL" hidden="1">"c5523"</definedName>
    <definedName name="IQ_FIN_DIV_DEBT_LT_TOTAL" hidden="1">"c5526"</definedName>
    <definedName name="IQ_FIN_DIV_LEASES_LT_TOTAL" hidden="1">"c5525"</definedName>
    <definedName name="IQ_FIN_DIV_NOTES_PAY_TOTAL" hidden="1">"c5522"</definedName>
    <definedName name="IQ_FISCAL_Q_EST_REUT" hidden="1">"c6798"</definedName>
    <definedName name="IQ_FISCAL_Y_EST_REUT" hidden="1">"c6799"</definedName>
    <definedName name="IQ_FIVE_YEAR_FIXED_AND_FLOATING_RATE_FDIC" hidden="1">"c6422"</definedName>
    <definedName name="IQ_FIVE_YEAR_MORTGAGE_PASS_THROUGHS_FDIC" hidden="1">"c6414"</definedName>
    <definedName name="IQ_FIXED_INVEST_APR_FC_UNUSED_UNUSED_UNUSED" hidden="1">"c8410"</definedName>
    <definedName name="IQ_FIXED_INVEST_APR_UNUSED_UNUSED_UNUSED" hidden="1">"c7530"</definedName>
    <definedName name="IQ_FIXED_INVEST_FC_UNUSED_UNUSED_UNUSED" hidden="1">"c7750"</definedName>
    <definedName name="IQ_FIXED_INVEST_POP_FC_UNUSED_UNUSED_UNUSED" hidden="1">"c7970"</definedName>
    <definedName name="IQ_FIXED_INVEST_POP_UNUSED_UNUSED_UNUSED" hidden="1">"c7090"</definedName>
    <definedName name="IQ_FIXED_INVEST_REAL_APR_FC_UNUSED_UNUSED_UNUSED" hidden="1">"c8518"</definedName>
    <definedName name="IQ_FIXED_INVEST_REAL_APR_UNUSED_UNUSED_UNUSED" hidden="1">"c7638"</definedName>
    <definedName name="IQ_FIXED_INVEST_REAL_FC_UNUSED_UNUSED_UNUSED" hidden="1">"c7858"</definedName>
    <definedName name="IQ_FIXED_INVEST_REAL_POP_FC_UNUSED_UNUSED_UNUSED" hidden="1">"c8078"</definedName>
    <definedName name="IQ_FIXED_INVEST_REAL_POP_UNUSED_UNUSED_UNUSED" hidden="1">"c7198"</definedName>
    <definedName name="IQ_FIXED_INVEST_REAL_UNUSED_UNUSED_UNUSED" hidden="1">"c6978"</definedName>
    <definedName name="IQ_FIXED_INVEST_REAL_YOY_FC_UNUSED_UNUSED_UNUSED" hidden="1">"c8298"</definedName>
    <definedName name="IQ_FIXED_INVEST_REAL_YOY_UNUSED_UNUSED_UNUSED" hidden="1">"c7418"</definedName>
    <definedName name="IQ_FIXED_INVEST_UNUSED_UNUSED_UNUSED" hidden="1">"c6870"</definedName>
    <definedName name="IQ_FIXED_INVEST_YOY_FC_UNUSED_UNUSED_UNUSED" hidden="1">"c8190"</definedName>
    <definedName name="IQ_FIXED_INVEST_YOY_UNUSED_UNUSED_UNUSED" hidden="1">"c7310"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OSITS_NONTRANSACTION_ACCOUNTS_FDIC" hidden="1">"c6549"</definedName>
    <definedName name="IQ_FOREIGN_DEPOSITS_TRANSACTION_ACCOUNTS_FDIC" hidden="1">"c6541"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" hidden="1">"LTM"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WD_Q3" hidden="1">"504"</definedName>
    <definedName name="IQ_FWD_Q4" hidden="1">"505"</definedName>
    <definedName name="IQ_FWD_Q5" hidden="1">"506"</definedName>
    <definedName name="IQ_FWD_Q6" hidden="1">"507"</definedName>
    <definedName name="IQ_FWD_Q7" hidden="1">"508"</definedName>
    <definedName name="IQ_FWD1" hidden="1">"LTM"</definedName>
    <definedName name="IQ_FX_CONTRACTS_FDIC" hidden="1">"c6517"</definedName>
    <definedName name="IQ_FX_CONTRACTS_SPOT_FDIC" hidden="1">"c6356"</definedName>
    <definedName name="IQ_FY_DATE" hidden="1">"IQ_FY_DATE"</definedName>
    <definedName name="IQ_GAIN_ASSETS_BR" hidden="1">"c454"</definedName>
    <definedName name="IQ_GAIN_ASSETS_CF_BR" hidden="1">"c457"</definedName>
    <definedName name="IQ_GAIN_ASSETS_REV_BR" hidden="1">"c474"</definedName>
    <definedName name="IQ_GAIN_INVEST_BR" hidden="1">"c1464"</definedName>
    <definedName name="IQ_GAIN_INVEST_CF_BR" hidden="1">"c482"</definedName>
    <definedName name="IQ_GAIN_INVEST_REC_BNK" hidden="1">"c488"</definedName>
    <definedName name="IQ_GAIN_INVEST_REV_BR" hidden="1">"c496"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ROSS_INTAN" hidden="1">"c520"</definedName>
    <definedName name="IQ_GW_AMORT_BR" hidden="1">"c532"</definedName>
    <definedName name="IQ_GW_INTAN_AMORT_BR" hidden="1">"c1470"</definedName>
    <definedName name="IQ_GW_INTAN_AMORT_CF_BR" hidden="1">"c1473"</definedName>
    <definedName name="IQ_HELD_MATURITY_FDIC" hidden="1">"c6408"</definedName>
    <definedName name="IQ_HIGH_TARGET_PRICE_REUT" hidden="1">"c5317"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USING_COMPLETIONS_SINGLE_FAM_APR_FC_UNUSED_UNUSED_UNUSED" hidden="1">"c8422"</definedName>
    <definedName name="IQ_HOUSING_COMPLETIONS_SINGLE_FAM_APR_UNUSED_UNUSED_UNUSED" hidden="1">"c7542"</definedName>
    <definedName name="IQ_HOUSING_COMPLETIONS_SINGLE_FAM_FC_UNUSED_UNUSED_UNUSED" hidden="1">"c7762"</definedName>
    <definedName name="IQ_HOUSING_COMPLETIONS_SINGLE_FAM_POP_FC_UNUSED_UNUSED_UNUSED" hidden="1">"c7982"</definedName>
    <definedName name="IQ_HOUSING_COMPLETIONS_SINGLE_FAM_POP_UNUSED_UNUSED_UNUSED" hidden="1">"c7102"</definedName>
    <definedName name="IQ_HOUSING_COMPLETIONS_SINGLE_FAM_UNUSED_UNUSED_UNUSED" hidden="1">"c6882"</definedName>
    <definedName name="IQ_HOUSING_COMPLETIONS_SINGLE_FAM_YOY_FC_UNUSED_UNUSED_UNUSED" hidden="1">"c8202"</definedName>
    <definedName name="IQ_HOUSING_COMPLETIONS_SINGLE_FAM_YOY_UNUSED_UNUSED_UNUSED" hidden="1">"c7322"</definedName>
    <definedName name="IQ_IMPORTS_GOODS_REAL_SAAR_APR_FC_UNUSED_UNUSED_UNUSED" hidden="1">"c8523"</definedName>
    <definedName name="IQ_IMPORTS_GOODS_REAL_SAAR_APR_UNUSED_UNUSED_UNUSED" hidden="1">"c7643"</definedName>
    <definedName name="IQ_IMPORTS_GOODS_REAL_SAAR_FC_UNUSED_UNUSED_UNUSED" hidden="1">"c7863"</definedName>
    <definedName name="IQ_IMPORTS_GOODS_REAL_SAAR_POP_FC_UNUSED_UNUSED_UNUSED" hidden="1">"c8083"</definedName>
    <definedName name="IQ_IMPORTS_GOODS_REAL_SAAR_POP_UNUSED_UNUSED_UNUSED" hidden="1">"c7203"</definedName>
    <definedName name="IQ_IMPORTS_GOODS_REAL_SAAR_UNUSED_UNUSED_UNUSED" hidden="1">"c6983"</definedName>
    <definedName name="IQ_IMPORTS_GOODS_REAL_SAAR_YOY_FC_UNUSED_UNUSED_UNUSED" hidden="1">"c8303"</definedName>
    <definedName name="IQ_IMPORTS_GOODS_REAL_SAAR_YOY_UNUSED_UNUSED_UNUSED" hidden="1">"c7423"</definedName>
    <definedName name="IQ_IMPORTS_GOODS_SERVICES_APR_FC_UNUSED_UNUSED_UNUSED" hidden="1">"c8429"</definedName>
    <definedName name="IQ_IMPORTS_GOODS_SERVICES_APR_UNUSED_UNUSED_UNUSED" hidden="1">"c7549"</definedName>
    <definedName name="IQ_IMPORTS_GOODS_SERVICES_FC_UNUSED_UNUSED_UNUSED" hidden="1">"c7769"</definedName>
    <definedName name="IQ_IMPORTS_GOODS_SERVICES_POP_FC_UNUSED_UNUSED_UNUSED" hidden="1">"c7989"</definedName>
    <definedName name="IQ_IMPORTS_GOODS_SERVICES_POP_UNUSED_UNUSED_UNUSED" hidden="1">"c7109"</definedName>
    <definedName name="IQ_IMPORTS_GOODS_SERVICES_REAL_SAAR_APR_FC_UNUSED_UNUSED_UNUSED" hidden="1">"c8524"</definedName>
    <definedName name="IQ_IMPORTS_GOODS_SERVICES_REAL_SAAR_APR_UNUSED_UNUSED_UNUSED" hidden="1">"c7644"</definedName>
    <definedName name="IQ_IMPORTS_GOODS_SERVICES_REAL_SAAR_FC_UNUSED_UNUSED_UNUSED" hidden="1">"c7864"</definedName>
    <definedName name="IQ_IMPORTS_GOODS_SERVICES_REAL_SAAR_POP_FC_UNUSED_UNUSED_UNUSED" hidden="1">"c8084"</definedName>
    <definedName name="IQ_IMPORTS_GOODS_SERVICES_REAL_SAAR_POP_UNUSED_UNUSED_UNUSED" hidden="1">"c7204"</definedName>
    <definedName name="IQ_IMPORTS_GOODS_SERVICES_REAL_SAAR_UNUSED_UNUSED_UNUSED" hidden="1">"c6984"</definedName>
    <definedName name="IQ_IMPORTS_GOODS_SERVICES_REAL_SAAR_YOY_FC_UNUSED_UNUSED_UNUSED" hidden="1">"c8304"</definedName>
    <definedName name="IQ_IMPORTS_GOODS_SERVICES_REAL_SAAR_YOY_UNUSED_UNUSED_UNUSED" hidden="1">"c7424"</definedName>
    <definedName name="IQ_IMPORTS_GOODS_SERVICES_UNUSED_UNUSED_UNUSED" hidden="1">"c6889"</definedName>
    <definedName name="IQ_IMPORTS_GOODS_SERVICES_YOY_FC_UNUSED_UNUSED_UNUSED" hidden="1">"c8209"</definedName>
    <definedName name="IQ_IMPORTS_GOODS_SERVICES_YOY_UNUSED_UNUSED_UNUSED" hidden="1">"c7329"</definedName>
    <definedName name="IQ_INC_EQUITY_BR" hidden="1">"c550"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EX_PROVIDED_DIVIDEND" hidden="1">"c19252"</definedName>
    <definedName name="IQ_INDEXCONSTITUENT_CLOSEPRICE" hidden="1">"c19241"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S_SETTLE_BR" hidden="1">"c572"</definedName>
    <definedName name="IQ_INSIDER_3MTH_BOUGHT" hidden="1">"c1534"</definedName>
    <definedName name="IQ_INSIDER_3MTH_NET" hidden="1">"c1535"</definedName>
    <definedName name="IQ_INSIDER_3MTH_SOLD" hidden="1">"c1533"</definedName>
    <definedName name="IQ_INSIDER_6MTH_BOUGHT" hidden="1">"c1537"</definedName>
    <definedName name="IQ_INSIDER_6MTH_NET" hidden="1">"c1538"</definedName>
    <definedName name="IQ_INSIDER_6MTH_SOLD" hidden="1">"c1536"</definedName>
    <definedName name="IQ_INSIDER_LOANS_FDIC" hidden="1">"c6365"</definedName>
    <definedName name="IQ_INSTITUTIONS_EARNINGS_GAINS_FDIC" hidden="1">"c6723"</definedName>
    <definedName name="IQ_INSURANCE_COMMISSION_FEES_FDIC" hidden="1">"c6670"</definedName>
    <definedName name="IQ_INSURANCE_UNDERWRITING_INCOME_FDIC" hidden="1">"c6671"</definedName>
    <definedName name="IQ_INT_DEMAND_NOTES_FDIC" hidden="1">"c6567"</definedName>
    <definedName name="IQ_INT_DOMESTIC_DEPOSITS_FDIC" hidden="1">"c6564"</definedName>
    <definedName name="IQ_INT_EXP_BR" hidden="1">"c586"</definedName>
    <definedName name="IQ_INT_EXP_TOTAL_FDIC" hidden="1">"c6569"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OREIGN_LOANS_FDIC" hidden="1">"c6556"</definedName>
    <definedName name="IQ_INT_INC_LEASE_RECEIVABLES_FDIC" hidden="1">"c6557"</definedName>
    <definedName name="IQ_INT_INC_OTHER_FDIC" hidden="1">"c6562"</definedName>
    <definedName name="IQ_INT_INC_SECURITIES_FDIC" hidden="1">"c6559"</definedName>
    <definedName name="IQ_INT_INC_TOTAL_FDIC" hidden="1">"c6563"</definedName>
    <definedName name="IQ_INT_INC_TRADING_ACCOUNTS_FDIC" hidden="1">"c6560"</definedName>
    <definedName name="IQ_INT_SUB_NOTES_FDIC" hidden="1">"c6568"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INC_10K" hidden="1">"IQ_INTEREST_INC_10K"</definedName>
    <definedName name="IQ_INTEREST_INC_10Q" hidden="1">"IQ_INTEREST_INC_10Q"</definedName>
    <definedName name="IQ_INTEREST_INC_10Q1" hidden="1">"IQ_INTEREST_INC_10Q1"</definedName>
    <definedName name="IQ_INTEREST_LT_DEBT" hidden="1">"c2086"</definedName>
    <definedName name="IQ_INTEREST_RATE_CONTRACTS_FDIC" hidden="1">"c6512"</definedName>
    <definedName name="IQ_INTEREST_RATE_EXPOSURES_FDIC" hidden="1">"c6662"</definedName>
    <definedName name="IQ_INVEST_LOANS_CF_BR" hidden="1">"c630"</definedName>
    <definedName name="IQ_INVEST_SECURITY_CF_BR" hidden="1">"c639"</definedName>
    <definedName name="IQ_INVESTMENT_BANKING_OTHER_FEES_FDIC" hidden="1">"c6666"</definedName>
    <definedName name="IQ_IRA_KEOGH_ACCOUNTS_FDIC" hidden="1">"c6496"</definedName>
    <definedName name="IQ_ISM_SERVICES_APR_FC_UNUSED_UNUSED_UNUSED" hidden="1">"c8443"</definedName>
    <definedName name="IQ_ISM_SERVICES_APR_UNUSED_UNUSED_UNUSED" hidden="1">"c7563"</definedName>
    <definedName name="IQ_ISM_SERVICES_FC_UNUSED_UNUSED_UNUSED" hidden="1">"c7783"</definedName>
    <definedName name="IQ_ISM_SERVICES_POP_FC_UNUSED_UNUSED_UNUSED" hidden="1">"c8003"</definedName>
    <definedName name="IQ_ISM_SERVICES_POP_UNUSED_UNUSED_UNUSED" hidden="1">"c7123"</definedName>
    <definedName name="IQ_ISM_SERVICES_UNUSED_UNUSED_UNUSED" hidden="1">"c6903"</definedName>
    <definedName name="IQ_ISM_SERVICES_YOY_FC_UNUSED_UNUSED_UNUSED" hidden="1">"c8223"</definedName>
    <definedName name="IQ_ISM_SERVICES_YOY_UNUSED_UNUSED_UNUSED" hidden="1">"c7343"</definedName>
    <definedName name="IQ_ISSUED_GUARANTEED_US_FDIC" hidden="1">"c6404"</definedName>
    <definedName name="IQ_LAST_EBIT_MARGIN" hidden="1">"IQ_LAST_EBIT_MARGIN"</definedName>
    <definedName name="IQ_LAST_EBITDA_MARGIN" hidden="1">"IQ_LAST_EBITDA_MARGIN"</definedName>
    <definedName name="IQ_LAST_GROSS_MARGIN" hidden="1">"IQ_LAST_GROSS_MARGIN"</definedName>
    <definedName name="IQ_LAST_NET_INC_MARGIN" hidden="1">"IQ_LAST_NET_INC_MARGIN"</definedName>
    <definedName name="IQ_LATEST" hidden="1">"1"</definedName>
    <definedName name="IQ_LATESTK" hidden="1">1000</definedName>
    <definedName name="IQ_LATESTKFR" hidden="1">"50"</definedName>
    <definedName name="IQ_LATESTQ" hidden="1">500</definedName>
    <definedName name="IQ_LATESTQFR" hidden="1">"100"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_BR" hidden="1">"c649"</definedName>
    <definedName name="IQ_LIFE_INSURANCE_ASSETS_FDIC" hidden="1">"c6372"</definedName>
    <definedName name="IQ_LOAN_COMMITMENTS_REVOLVING_FDIC" hidden="1">"c6524"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S_AND_LEASES_HELD_FDIC" hidden="1">"c6367"</definedName>
    <definedName name="IQ_LOANS_CF_BR" hidden="1">"c661"</definedName>
    <definedName name="IQ_LOANS_DEPOSITORY_INSTITUTIONS_FDIC" hidden="1">"c6382"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SS_ALLOWANCE_LOANS_FDIC" hidden="1">"c6739"</definedName>
    <definedName name="IQ_LOW_TARGET_PRICE_REUT" hidden="1">"c5318"</definedName>
    <definedName name="IQ_LT_DEBT_BR" hidden="1">"c676"</definedName>
    <definedName name="IQ_LT_DEBT_ISSUED_BR" hidden="1">"c683"</definedName>
    <definedName name="IQ_LT_DEBT_REPAID_BR" hidden="1">"c691"</definedName>
    <definedName name="IQ_LT_INVEST_BR" hidden="1">"c698"</definedName>
    <definedName name="IQ_LT_SENIOR_DEBT" hidden="1">"c702"</definedName>
    <definedName name="IQ_LT_SUB_DEBT" hidden="1">"c703"</definedName>
    <definedName name="IQ_LTM_DATE" hidden="1">"IQ_LTM_DATE"</definedName>
    <definedName name="IQ_LTMMONTH" hidden="1">120000</definedName>
    <definedName name="IQ_MARKTCAP" hidden="1">"c258"</definedName>
    <definedName name="IQ_MATURITY_ONE_YEAR_LESS_FDIC" hidden="1">"c6425"</definedName>
    <definedName name="IQ_MEDIAN_NEW_HOME_SALES_APR_FC_UNUSED_UNUSED_UNUSED" hidden="1">"c8460"</definedName>
    <definedName name="IQ_MEDIAN_NEW_HOME_SALES_APR_UNUSED_UNUSED_UNUSED" hidden="1">"c7580"</definedName>
    <definedName name="IQ_MEDIAN_NEW_HOME_SALES_FC_UNUSED_UNUSED_UNUSED" hidden="1">"c7800"</definedName>
    <definedName name="IQ_MEDIAN_NEW_HOME_SALES_POP_FC_UNUSED_UNUSED_UNUSED" hidden="1">"c8020"</definedName>
    <definedName name="IQ_MEDIAN_NEW_HOME_SALES_POP_UNUSED_UNUSED_UNUSED" hidden="1">"c7140"</definedName>
    <definedName name="IQ_MEDIAN_NEW_HOME_SALES_UNUSED_UNUSED_UNUSED" hidden="1">"c6920"</definedName>
    <definedName name="IQ_MEDIAN_NEW_HOME_SALES_YOY_FC_UNUSED_UNUSED_UNUSED" hidden="1">"c8240"</definedName>
    <definedName name="IQ_MEDIAN_NEW_HOME_SALES_YOY_UNUSED_UNUSED_UNUSED" hidden="1">"c7360"</definedName>
    <definedName name="IQ_MEDIAN_TARGET_PRICE_REUT" hidden="1">"c5316"</definedName>
    <definedName name="IQ_MERGER_BR" hidden="1">"c715"</definedName>
    <definedName name="IQ_MERGER_RESTRUCTURE_BR" hidden="1">"c721"</definedName>
    <definedName name="IQ_MINORITY_INTEREST_BR" hidden="1">"c729"</definedName>
    <definedName name="IQ_MKTCAP_TOTAL_REV_FWD_REUT" hidden="1">"c4048"</definedName>
    <definedName name="IQ_MONEY_MARKET_DEPOSIT_ACCOUNTS_FDIC" hidden="1">"c6553"</definedName>
    <definedName name="IQ_MORTGAGE_BACKED_SECURITIES_FDIC" hidden="1">"c6402"</definedName>
    <definedName name="IQ_MORTGAGE_SERVICING_FDIC" hidden="1">"c6335"</definedName>
    <definedName name="IQ_MTD" hidden="1">800000</definedName>
    <definedName name="IQ_MULTIFAMILY_RESIDENTIAL_LOANS_FDIC" hidden="1">"c6311"</definedName>
    <definedName name="IQ_NAMES_REVISION_2" hidden="1">41308.2686921296</definedName>
    <definedName name="IQ_NAMES_REVISION_DATE_" hidden="1">"01/22/2018 00:02:40"</definedName>
    <definedName name="IQ_NAV_ACT_OR_EST" hidden="1">"c2225"</definedName>
    <definedName name="IQ_NET_CHARGE_OFFS_FDIC" hidden="1">"c6641"</definedName>
    <definedName name="IQ_NET_CHARGE_OFFS_LOANS_FDIC" hidden="1">"c6751"</definedName>
    <definedName name="IQ_NET_DEBT_ISSUED_BR" hidden="1">"c753"</definedName>
    <definedName name="IQ_NET_INC_10K" hidden="1">"IQ_NET_INC_10K"</definedName>
    <definedName name="IQ_NET_INC_10Q" hidden="1">"IQ_NET_INC_10Q"</definedName>
    <definedName name="IQ_NET_INC_10Q1" hidden="1">"IQ_NET_INC_10Q1"</definedName>
    <definedName name="IQ_NET_INC_GROWTH_1" hidden="1">"IQ_NET_INC_GROWTH_1"</definedName>
    <definedName name="IQ_NET_INC_GROWTH_2" hidden="1">"IQ_NET_INC_GROWTH_2"</definedName>
    <definedName name="IQ_NET_INCOME_FDIC" hidden="1">"c6587"</definedName>
    <definedName name="IQ_NET_INT_INC_BNK_FDIC" hidden="1">"c6570"</definedName>
    <definedName name="IQ_NET_INT_INC_BR" hidden="1">"c765"</definedName>
    <definedName name="IQ_NET_INTEREST_MARGIN_FDIC" hidden="1">"c6726"</definedName>
    <definedName name="IQ_NET_LOANS_LEASES_CORE_DEPOSITS_FDIC" hidden="1">"c6743"</definedName>
    <definedName name="IQ_NET_LOANS_LEASES_DEPOSITS_FDIC" hidden="1">"c6742"</definedName>
    <definedName name="IQ_NET_OPERATING_INCOME_ASSETS_FDIC" hidden="1">"c6729"</definedName>
    <definedName name="IQ_NET_SECURITIZATION_INCOME_FDIC" hidden="1">"c6669"</definedName>
    <definedName name="IQ_NET_SERVICING_FEES_FDIC" hidden="1">"c6668"</definedName>
    <definedName name="IQ_NON_INT_EXP_FDIC" hidden="1">"c6579"</definedName>
    <definedName name="IQ_NON_INT_INC_FDIC" hidden="1">"c6575"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RES_FIXED_INVEST_PRIV_APR_FC_UNUSED_UNUSED_UNUSED" hidden="1">"c8468"</definedName>
    <definedName name="IQ_NONRES_FIXED_INVEST_PRIV_APR_UNUSED_UNUSED_UNUSED" hidden="1">"c7588"</definedName>
    <definedName name="IQ_NONRES_FIXED_INVEST_PRIV_FC_UNUSED_UNUSED_UNUSED" hidden="1">"c7808"</definedName>
    <definedName name="IQ_NONRES_FIXED_INVEST_PRIV_POP_FC_UNUSED_UNUSED_UNUSED" hidden="1">"c8028"</definedName>
    <definedName name="IQ_NONRES_FIXED_INVEST_PRIV_POP_UNUSED_UNUSED_UNUSED" hidden="1">"c7148"</definedName>
    <definedName name="IQ_NONRES_FIXED_INVEST_PRIV_UNUSED_UNUSED_UNUSED" hidden="1">"c6928"</definedName>
    <definedName name="IQ_NONRES_FIXED_INVEST_PRIV_YOY_FC_UNUSED_UNUSED_UNUSED" hidden="1">"c8248"</definedName>
    <definedName name="IQ_NONRES_FIXED_INVEST_PRIV_YOY_UNUSED_UNUSED_UNUSED" hidden="1">"c7368"</definedName>
    <definedName name="IQ_NONTRANSACTION_ACCOUNTS_FDIC" hidden="1">"c6552"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UM_OFFICES" hidden="1">"c2088"</definedName>
    <definedName name="IQ_NUMBER_DEPOSITS_LESS_THAN_100K_FDIC" hidden="1">"c6495"</definedName>
    <definedName name="IQ_NUMBER_DEPOSITS_MORE_THAN_100K_FDIC" hidden="1">"c6493"</definedName>
    <definedName name="IQ_NUMBER_SHAREHOLDERS_CLASSB" hidden="1">"c1969"</definedName>
    <definedName name="IQ_OBLIGATIONS_OF_STATES_TOTAL_LOANS_FOREIGN_FDIC" hidden="1">"c6447"</definedName>
    <definedName name="IQ_OBLIGATIONS_STATES_FDIC" hidden="1">"c6431"</definedName>
    <definedName name="IQ_OG_OTHER_ADJ" hidden="1">"c1999"</definedName>
    <definedName name="IQ_OG_TOTAL_OIL_PRODUCTON" hidden="1">"c2059"</definedName>
    <definedName name="IQ_OPENED55" hidden="1">1</definedName>
    <definedName name="IQ_OPER_INC_BR" hidden="1">"c850"</definedName>
    <definedName name="IQ_OPTIONS_EXCERCISED" hidden="1">"c2116"</definedName>
    <definedName name="IQ_OPTIONS_OS" hidden="1">"c858"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MORT_BR" hidden="1">"c5566"</definedName>
    <definedName name="IQ_OTHER_ASSETS_BR" hidden="1">"c862"</definedName>
    <definedName name="IQ_OTHER_ASSETS_FDIC" hidden="1">"c6338"</definedName>
    <definedName name="IQ_OTHER_BORROWED_FUNDS_FDIC" hidden="1">"c6345"</definedName>
    <definedName name="IQ_OTHER_CA_SUPPL_BR" hidden="1">"c871"</definedName>
    <definedName name="IQ_OTHER_CL_SUPPL_BR" hidden="1">"c880"</definedName>
    <definedName name="IQ_OTHER_COMPREHENSIVE_INCOME_FDIC" hidden="1">"c6503"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QUITY_BR" hidden="1">"c888"</definedName>
    <definedName name="IQ_OTHER_FINANCE_ACT_BR" hidden="1">"c895"</definedName>
    <definedName name="IQ_OTHER_FINANCE_ACT_SUPPL_BR" hidden="1">"c901"</definedName>
    <definedName name="IQ_OTHER_INSURANCE_FEES_FDIC" hidden="1">"c6672"</definedName>
    <definedName name="IQ_OTHER_INTAN_BR" hidden="1">"c909"</definedName>
    <definedName name="IQ_OTHER_INTANGIBLE_FDIC" hidden="1">"c6337"</definedName>
    <definedName name="IQ_OTHER_INVEST_ACT_BR" hidden="1">"c918"</definedName>
    <definedName name="IQ_OTHER_INVEST_ACT_SUPPL_BR" hidden="1">"c924"</definedName>
    <definedName name="IQ_OTHER_LIAB_BR" hidden="1">"c932"</definedName>
    <definedName name="IQ_OTHER_LIAB_LT_BR" hidden="1">"c937"</definedName>
    <definedName name="IQ_OTHER_LIABILITIES_FDIC" hidden="1">"c6347"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T_ASSETS_BR" hidden="1">"c948"</definedName>
    <definedName name="IQ_OTHER_MINING_REVENUE_COAL" hidden="1">"c15931"</definedName>
    <definedName name="IQ_OTHER_NON_INT_EXP_FDIC" hidden="1">"c6578"</definedName>
    <definedName name="IQ_OTHER_NON_INT_EXPENSE_FDIC" hidden="1">"c6679"</definedName>
    <definedName name="IQ_OTHER_NON_INT_INC_FDIC" hidden="1">"c6676"</definedName>
    <definedName name="IQ_OTHER_NON_OPER_EXP_BR" hidden="1">"c957"</definedName>
    <definedName name="IQ_OTHER_NON_OPER_EXP_SUPPL_BR" hidden="1">"c962"</definedName>
    <definedName name="IQ_OTHER_OFF_BS_LIAB_FDIC" hidden="1">"c6533"</definedName>
    <definedName name="IQ_OTHER_OPER_ACT_BR" hidden="1">"c985"</definedName>
    <definedName name="IQ_OTHER_OPER_BR" hidden="1">"c990"</definedName>
    <definedName name="IQ_OTHER_OPER_SUPPL_BR" hidden="1">"c994"</definedName>
    <definedName name="IQ_OTHER_OPER_TOT_BR" hidden="1">"c1000"</definedName>
    <definedName name="IQ_OTHER_RE_OWNED_FDIC" hidden="1">"c6330"</definedName>
    <definedName name="IQ_OTHER_REV_BR" hidden="1">"c1011"</definedName>
    <definedName name="IQ_OTHER_REV_SUPPL_BR" hidden="1">"c1016"</definedName>
    <definedName name="IQ_OTHER_SAVINGS_DEPOSITS_FDIC" hidden="1">"c6554"</definedName>
    <definedName name="IQ_OTHER_TRANSACTIONS_FDIC" hidden="1">"c6504"</definedName>
    <definedName name="IQ_OTHER_UNUSED_COMMITMENTS_FDIC" hidden="1">"c6530"</definedName>
    <definedName name="IQ_OTHER_UNUSUAL_BR" hidden="1">"c1561"</definedName>
    <definedName name="IQ_OTHER_UNUSUAL_SUPPL_BR" hidden="1">"c1496"</definedName>
    <definedName name="IQ_OUTSTANDING_FILING_DATE_TOTAL" hidden="1">"c2107"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C_WRITTEN" hidden="1">"c1027"</definedName>
    <definedName name="IQ_PE_EXCL_FWD_REUT" hidden="1">"c4049"</definedName>
    <definedName name="IQ_PEG_FWD_REUT" hidden="1">"c4052"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INSURED_FDIC" hidden="1">"c6374"</definedName>
    <definedName name="IQ_PERIODDATE_FDIC" hidden="1">"c13646"</definedName>
    <definedName name="IQ_PLEDGED_SECURITIES_FDIC" hidden="1">"c6401"</definedName>
    <definedName name="IQ_PRE_TAX_INCOME_FDIC" hidden="1">"c6581"</definedName>
    <definedName name="IQ_PREF_ISSUED_BR" hidden="1">"c1047"</definedName>
    <definedName name="IQ_PREF_OTHER_BR" hidden="1">"c1055"</definedName>
    <definedName name="IQ_PREF_REP_BR" hidden="1">"c1062"</definedName>
    <definedName name="IQ_PREFERRED_FDIC" hidden="1">"c6349"</definedName>
    <definedName name="IQ_PREMISES_EQUIPMENT_FDIC" hidden="1">"c6577"</definedName>
    <definedName name="IQ_PRETAX_INC" hidden="1">"IQ_PRETAX_INC"</definedName>
    <definedName name="IQ_PRETAX_INC_10K" hidden="1">"IQ_PRETAX_INC_10K"</definedName>
    <definedName name="IQ_PRETAX_INC_10Q" hidden="1">"IQ_PRETAX_INC_10Q"</definedName>
    <definedName name="IQ_PRETAX_INC_10Q1" hidden="1">"IQ_PRETAX_INC_10Q1"</definedName>
    <definedName name="IQ_PRETAX_RETURN_ASSETS_FDIC" hidden="1">"c6731"</definedName>
    <definedName name="IQ_PRICE_OVER_EPS_EST" hidden="1">"IQ_PRICE_OVER_EPS_EST"</definedName>
    <definedName name="IQ_PRICE_OVER_EPS_EST_1" hidden="1">"IQ_PRICE_OVER_EPS_EST_1"</definedName>
    <definedName name="IQ_PRICE_TARGET_REUT" hidden="1">"c3631"</definedName>
    <definedName name="IQ_PRICEDATETIME" hidden="1">"IQ_PRICEDATETIME"</definedName>
    <definedName name="IQ_PRIMARY_EPS_TYPE_THOM" hidden="1">"c5297"</definedName>
    <definedName name="IQ_PRIVATE_CONST_TOTAL_APR_FC_UNUSED_UNUSED_UNUSED" hidden="1">"c8559"</definedName>
    <definedName name="IQ_PRIVATE_CONST_TOTAL_APR_UNUSED_UNUSED_UNUSED" hidden="1">"c7679"</definedName>
    <definedName name="IQ_PRIVATE_CONST_TOTAL_FC_UNUSED_UNUSED_UNUSED" hidden="1">"c7899"</definedName>
    <definedName name="IQ_PRIVATE_CONST_TOTAL_POP_FC_UNUSED_UNUSED_UNUSED" hidden="1">"c8119"</definedName>
    <definedName name="IQ_PRIVATE_CONST_TOTAL_POP_UNUSED_UNUSED_UNUSED" hidden="1">"c7239"</definedName>
    <definedName name="IQ_PRIVATE_CONST_TOTAL_UNUSED_UNUSED_UNUSED" hidden="1">"c7019"</definedName>
    <definedName name="IQ_PRIVATE_CONST_TOTAL_YOY_FC_UNUSED_UNUSED_UNUSED" hidden="1">"c8339"</definedName>
    <definedName name="IQ_PRIVATE_CONST_TOTAL_YOY_UNUSED_UNUSED_UNUSED" hidden="1">"c7459"</definedName>
    <definedName name="IQ_PRIVATE_RES_CONST_REAL_APR_FC_UNUSED_UNUSED_UNUSED" hidden="1">"c8535"</definedName>
    <definedName name="IQ_PRIVATE_RES_CONST_REAL_APR_UNUSED_UNUSED_UNUSED" hidden="1">"c7655"</definedName>
    <definedName name="IQ_PRIVATE_RES_CONST_REAL_FC_UNUSED_UNUSED_UNUSED" hidden="1">"c7875"</definedName>
    <definedName name="IQ_PRIVATE_RES_CONST_REAL_POP_FC_UNUSED_UNUSED_UNUSED" hidden="1">"c8095"</definedName>
    <definedName name="IQ_PRIVATE_RES_CONST_REAL_POP_UNUSED_UNUSED_UNUSED" hidden="1">"c7215"</definedName>
    <definedName name="IQ_PRIVATE_RES_CONST_REAL_UNUSED_UNUSED_UNUSED" hidden="1">"c6995"</definedName>
    <definedName name="IQ_PRIVATE_RES_CONST_REAL_YOY_FC_UNUSED_UNUSED_UNUSED" hidden="1">"c8315"</definedName>
    <definedName name="IQ_PRIVATE_RES_CONST_REAL_YOY_UNUSED_UNUSED_UNUSED" hidden="1">"c7435"</definedName>
    <definedName name="IQ_PRIVATELY_ISSUED_MORTGAGE_BACKED_SECURITIES_FDIC" hidden="1">"c6407"</definedName>
    <definedName name="IQ_PRIVATELY_ISSUED_MORTGAGE_PASS_THROUGHS_FDIC" hidden="1">"c6405"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RCHASES_EQUIP_NONRES_SAAR_APR_FC_UNUSED_UNUSED_UNUSED" hidden="1">"c8491"</definedName>
    <definedName name="IQ_PURCHASES_EQUIP_NONRES_SAAR_APR_UNUSED_UNUSED_UNUSED" hidden="1">"c7611"</definedName>
    <definedName name="IQ_PURCHASES_EQUIP_NONRES_SAAR_FC_UNUSED_UNUSED_UNUSED" hidden="1">"c7831"</definedName>
    <definedName name="IQ_PURCHASES_EQUIP_NONRES_SAAR_POP_FC_UNUSED_UNUSED_UNUSED" hidden="1">"c8051"</definedName>
    <definedName name="IQ_PURCHASES_EQUIP_NONRES_SAAR_POP_UNUSED_UNUSED_UNUSED" hidden="1">"c7171"</definedName>
    <definedName name="IQ_PURCHASES_EQUIP_NONRES_SAAR_UNUSED_UNUSED_UNUSED" hidden="1">"c6951"</definedName>
    <definedName name="IQ_PURCHASES_EQUIP_NONRES_SAAR_YOY_FC_UNUSED_UNUSED_UNUSED" hidden="1">"c8271"</definedName>
    <definedName name="IQ_PURCHASES_EQUIP_NONRES_SAAR_YOY_UNUSED_UNUSED_UNUSED" hidden="1">"c7391"</definedName>
    <definedName name="IQ_QTD" hidden="1">750000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LATED_PLANS_FDIC" hidden="1">"c6320"</definedName>
    <definedName name="IQ_RES_CONST_REAL_APR_FC_UNUSED_UNUSED_UNUSED" hidden="1">"c8536"</definedName>
    <definedName name="IQ_RES_CONST_REAL_APR_UNUSED_UNUSED_UNUSED" hidden="1">"c7656"</definedName>
    <definedName name="IQ_RES_CONST_REAL_FC_UNUSED_UNUSED_UNUSED" hidden="1">"c7876"</definedName>
    <definedName name="IQ_RES_CONST_REAL_POP_FC_UNUSED_UNUSED_UNUSED" hidden="1">"c8096"</definedName>
    <definedName name="IQ_RES_CONST_REAL_POP_UNUSED_UNUSED_UNUSED" hidden="1">"c7216"</definedName>
    <definedName name="IQ_RES_CONST_REAL_SAAR_APR_FC_UNUSED_UNUSED_UNUSED" hidden="1">"c8537"</definedName>
    <definedName name="IQ_RES_CONST_REAL_SAAR_APR_UNUSED_UNUSED_UNUSED" hidden="1">"c7657"</definedName>
    <definedName name="IQ_RES_CONST_REAL_SAAR_FC_UNUSED_UNUSED_UNUSED" hidden="1">"c7877"</definedName>
    <definedName name="IQ_RES_CONST_REAL_SAAR_POP_FC_UNUSED_UNUSED_UNUSED" hidden="1">"c8097"</definedName>
    <definedName name="IQ_RES_CONST_REAL_SAAR_POP_UNUSED_UNUSED_UNUSED" hidden="1">"c7217"</definedName>
    <definedName name="IQ_RES_CONST_REAL_SAAR_UNUSED_UNUSED_UNUSED" hidden="1">"c6997"</definedName>
    <definedName name="IQ_RES_CONST_REAL_SAAR_YOY_FC_UNUSED_UNUSED_UNUSED" hidden="1">"c8317"</definedName>
    <definedName name="IQ_RES_CONST_REAL_SAAR_YOY_UNUSED_UNUSED_UNUSED" hidden="1">"c7437"</definedName>
    <definedName name="IQ_RES_CONST_REAL_UNUSED_UNUSED_UNUSED" hidden="1">"c6996"</definedName>
    <definedName name="IQ_RES_CONST_REAL_YOY_FC_UNUSED_UNUSED_UNUSED" hidden="1">"c8316"</definedName>
    <definedName name="IQ_RES_CONST_REAL_YOY_UNUSED_UNUSED_UNUSED" hidden="1">"c7436"</definedName>
    <definedName name="IQ_RES_CONST_SAAR_APR_FC_UNUSED_UNUSED_UNUSED" hidden="1">"c8540"</definedName>
    <definedName name="IQ_RES_CONST_SAAR_APR_UNUSED_UNUSED_UNUSED" hidden="1">"c7660"</definedName>
    <definedName name="IQ_RES_CONST_SAAR_FC_UNUSED_UNUSED_UNUSED" hidden="1">"c7880"</definedName>
    <definedName name="IQ_RES_CONST_SAAR_POP_FC_UNUSED_UNUSED_UNUSED" hidden="1">"c8100"</definedName>
    <definedName name="IQ_RES_CONST_SAAR_POP_UNUSED_UNUSED_UNUSED" hidden="1">"c7220"</definedName>
    <definedName name="IQ_RES_CONST_SAAR_UNUSED_UNUSED_UNUSED" hidden="1">"c7000"</definedName>
    <definedName name="IQ_RES_CONST_SAAR_YOY_FC_UNUSED_UNUSED_UNUSED" hidden="1">"c8320"</definedName>
    <definedName name="IQ_RES_CONST_SAAR_YOY_UNUSED_UNUSED_UNUSED" hidden="1">"c7440"</definedName>
    <definedName name="IQ_RESIDENTIAL_LOANS" hidden="1">"c1102"</definedName>
    <definedName name="IQ_RESTATEMENTS_NET_FDIC" hidden="1">"c6500"</definedName>
    <definedName name="IQ_RESTRUCTURE_BR" hidden="1">"c1106"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DEPOSITS_FDIC" hidden="1">"c6488"</definedName>
    <definedName name="IQ_RETAINED_EARNINGS_AVERAGE_EQUITY_FDIC" hidden="1">"c6733"</definedName>
    <definedName name="IQ_RETURN_ASSETS_BROK" hidden="1">"c1115"</definedName>
    <definedName name="IQ_RETURN_ASSETS_FDIC" hidden="1">"c6730"</definedName>
    <definedName name="IQ_RETURN_EQUITY_BROK" hidden="1">"c1120"</definedName>
    <definedName name="IQ_RETURN_EQUITY_FDIC" hidden="1">"c6732"</definedName>
    <definedName name="IQ_REV_STDDEV_EST_REUT" hidden="1">"c3639"</definedName>
    <definedName name="IQ_REVALUATION_GAINS_FDIC" hidden="1">"c6428"</definedName>
    <definedName name="IQ_REVALUATION_LOSSES_FDIC" hidden="1">"c6429"</definedName>
    <definedName name="IQ_REVENUE_10K" hidden="1">"IQ_REVENUE_10K"</definedName>
    <definedName name="IQ_REVENUE_10Q" hidden="1">"IQ_REVENUE_10Q"</definedName>
    <definedName name="IQ_REVENUE_10Q1" hidden="1">"IQ_REVENUE_10Q1"</definedName>
    <definedName name="IQ_REVENUE_EST_1" hidden="1">"IQ_REVENUE_EST_1"</definedName>
    <definedName name="IQ_REVENUE_EST_REUT" hidden="1">"c3634"</definedName>
    <definedName name="IQ_REVENUE_GROWTH_1" hidden="1">"IQ_REVENUE_GROWTH_1"</definedName>
    <definedName name="IQ_REVENUE_GROWTH_2" hidden="1">"IQ_REVENUE_GROWTH_2"</definedName>
    <definedName name="IQ_REVENUE_HIGH_EST_REUT" hidden="1">"c3636"</definedName>
    <definedName name="IQ_REVENUE_LOW_EST_REUT" hidden="1">"c3637"</definedName>
    <definedName name="IQ_REVENUE_MEDIAN_EST_REUT" hidden="1">"c3635"</definedName>
    <definedName name="IQ_REVENUE_NO_EST" hidden="1">"c263"</definedName>
    <definedName name="IQ_REVENUE_NUM_EST_REUT" hidden="1">"c3638"</definedName>
    <definedName name="IQ_REVOLVING_SECURED_1_–4_NON_ACCRUAL_FFIEC" hidden="1">"c13314"</definedName>
    <definedName name="IQ_RISK_WEIGHTED_ASSETS_FDIC" hidden="1">"c6370"</definedName>
    <definedName name="IQ_ROYALTY_REVENUE_COAL" hidden="1">"c15932"</definedName>
    <definedName name="IQ_SALARY_FDIC" hidden="1">"c6576"</definedName>
    <definedName name="IQ_SALE_CONVERSION_RETIREMENT_STOCK_FDIC" hidden="1">"c6661"</definedName>
    <definedName name="IQ_SALE_INTAN_CF_BR" hidden="1">"c1133"</definedName>
    <definedName name="IQ_SALE_PPE_CF_BR" hidden="1">"c1139"</definedName>
    <definedName name="IQ_SALE_REAL_ESTATE_CF_BR" hidden="1">"c1145"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RVICE_CHARGES_FDIC" hidden="1">"c6572"</definedName>
    <definedName name="IQ_SHAREOUTSTANDING" hidden="1">"c1347"</definedName>
    <definedName name="IQ_SP_ISSUE_LC_ACTION" hidden="1">"c2644"</definedName>
    <definedName name="IQ_SP_ISSUE_LC_DATE" hidden="1">"c2643"</definedName>
    <definedName name="IQ_SP_ISSUE_LC_LT" hidden="1">"c2645"</definedName>
    <definedName name="IQ_SPECIAL_DIV_CF_BR" hidden="1">"c1171"</definedName>
    <definedName name="IQ_ST_DEBT_BR" hidden="1">"c1178"</definedName>
    <definedName name="IQ_ST_DEBT_ISSUED_BR" hidden="1">"c1183"</definedName>
    <definedName name="IQ_ST_DEBT_REPAID_BR" hidden="1">"c1191"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UB_DEBT_FDIC" hidden="1">"c6346"</definedName>
    <definedName name="IQ_SURPLUS_FDIC" hidden="1">"c6351"</definedName>
    <definedName name="IQ_TARGET_PRICE_LASTCLOSE" hidden="1">"c1855"</definedName>
    <definedName name="IQ_TARGET_PRICE_NUM_REUT" hidden="1">"c5319"</definedName>
    <definedName name="IQ_TARGET_PRICE_STDDEV_REUT" hidden="1">"c5320"</definedName>
    <definedName name="IQ_TEV_EBITDA_FWD_REUT" hidden="1">"c4050"</definedName>
    <definedName name="IQ_TEV_TOTAL_REV_FWD_REUT" hidden="1">"c4051"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FDIC" hidden="1">"c6369"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AL_AR_BR" hidden="1">"c1231"</definedName>
    <definedName name="IQ_TOTAL_ASSETS_FDIC" hidden="1">"c6339"</definedName>
    <definedName name="IQ_TOTAL_CHARGE_OFFS_FDIC" hidden="1">"c6603"</definedName>
    <definedName name="IQ_TOTAL_DEBT_ISSUED_BR" hidden="1">"c1253"</definedName>
    <definedName name="IQ_TOTAL_DEBT_REPAID_BR" hidden="1">"c1260"</definedName>
    <definedName name="IQ_TOTAL_DEBT_SECURITIES_FDIC" hidden="1">"c6410"</definedName>
    <definedName name="IQ_TOTAL_DEPOSITS_FDIC" hidden="1">"c6342"</definedName>
    <definedName name="IQ_TOTAL_EMPLOYEES_FDIC" hidden="1">"c6355"</definedName>
    <definedName name="IQ_TOTAL_LIAB_BR" hidden="1">"c1278"</definedName>
    <definedName name="IQ_TOTAL_LIAB_EQUITY_FDIC" hidden="1">"c6354"</definedName>
    <definedName name="IQ_TOTAL_LIABILITIES_FDIC" hidden="1">"c6348"</definedName>
    <definedName name="IQ_TOTAL_OPER_EXP_BR" hidden="1">"c1284"</definedName>
    <definedName name="IQ_TOTAL_PENSION_OBLIGATION" hidden="1">"c1292"</definedName>
    <definedName name="IQ_TOTAL_RECOVERIES_FDIC" hidden="1">"c6622"</definedName>
    <definedName name="IQ_TOTAL_REV_BNK_FDIC" hidden="1">"c6786"</definedName>
    <definedName name="IQ_TOTAL_REV_BR" hidden="1">"c1303"</definedName>
    <definedName name="IQ_TOTAL_RISK_BASED_CAPITAL_RATIO_FDIC" hidden="1">"c6747"</definedName>
    <definedName name="IQ_TOTAL_SECURITIES_FDIC" hidden="1">"c6306"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_BR" hidden="1">"c5517"</definedName>
    <definedName name="IQ_TR_BUY_ADVISORS" hidden="1">"c2387"</definedName>
    <definedName name="IQ_TR_SELL_ADVISORS" hidden="1">"c2388"</definedName>
    <definedName name="IQ_TR_SUBDEBT" hidden="1">"c2370"</definedName>
    <definedName name="IQ_TR_TARGET_ADVISORS" hidden="1">"c2386"</definedName>
    <definedName name="IQ_TRADING_ACCOUNT_GAINS_FEES_FDIC" hidden="1">"c6573"</definedName>
    <definedName name="IQ_TRADING_ASSETS_FDIC" hidden="1">"c6328"</definedName>
    <definedName name="IQ_TRADING_LIABILITIES_FDIC" hidden="1">"c6344"</definedName>
    <definedName name="IQ_TRANSACTION_ACCOUNTS_FDIC" hidden="1">"c6544"</definedName>
    <definedName name="IQ_TREASURY_OTHER_EQUITY_BR" hidden="1">"c1314"</definedName>
    <definedName name="IQ_TREASURY_STOCK_TRANSACTIONS_FDIC" hidden="1">"c6501"</definedName>
    <definedName name="IQ_TWELVE_MONTHS_FIXED_AND_FLOATING_FDIC" hidden="1">"c6420"</definedName>
    <definedName name="IQ_TWELVE_MONTHS_MORTGAGE_PASS_THROUGHS_FDIC" hidden="1">"c6412"</definedName>
    <definedName name="IQ_UNDIVIDED_PROFITS_FDIC" hidden="1">"c6352"</definedName>
    <definedName name="IQ_UNEARN_REV_CURRENT_BR" hidden="1">"c1324"</definedName>
    <definedName name="IQ_UNEARNED_INCOME_FDIC" hidden="1">"c6324"</definedName>
    <definedName name="IQ_UNEARNED_INCOME_FOREIGN_FDIC" hidden="1">"c6385"</definedName>
    <definedName name="IQ_UNPROFITABLE_INSTITUTIONS_FDIC" hidden="1">"c6722"</definedName>
    <definedName name="IQ_UNUSED_LOAN_COMMITMENTS_FDIC" hidden="1">"c6368"</definedName>
    <definedName name="IQ_US_BRANCHES_FOREIGN_BANK_LOANS_FDIC" hidden="1">"c6435"</definedName>
    <definedName name="IQ_US_BRANCHES_FOREIGN_BANKS_FDIC" hidden="1">"c6390"</definedName>
    <definedName name="IQ_US_GAAP_CA" hidden="1">"c2930"</definedName>
    <definedName name="IQ_US_GAAP_CL" hidden="1">"c2932"</definedName>
    <definedName name="IQ_US_GAAP_COST_REV" hidden="1">"c2965"</definedName>
    <definedName name="IQ_US_GAAP_DO" hidden="1">"c2973"</definedName>
    <definedName name="IQ_US_GAAP_EXTRA_ACC_ITEMS" hidden="1">"c2972"</definedName>
    <definedName name="IQ_US_GAAP_INC_TAX" hidden="1">"c2975"</definedName>
    <definedName name="IQ_US_GAAP_INTEREST_EXP" hidden="1">"c2971"</definedName>
    <definedName name="IQ_US_GAAP_LIAB_LT" hidden="1">"c2933"</definedName>
    <definedName name="IQ_US_GAAP_MINORITY_INTEREST_IS" hidden="1">"c2974"</definedName>
    <definedName name="IQ_US_GAAP_NCA" hidden="1">"c2931"</definedName>
    <definedName name="IQ_US_GAAP_NI_AVAIL_EXCL" hidden="1">"c2977"</definedName>
    <definedName name="IQ_US_GAAP_OTHER_NON_OPER" hidden="1">"c2969"</definedName>
    <definedName name="IQ_US_GAAP_OTHER_OPER" hidden="1">"c2968"</definedName>
    <definedName name="IQ_US_GAAP_RD" hidden="1">"c2967"</definedName>
    <definedName name="IQ_US_GAAP_SGA" hidden="1">"c2966"</definedName>
    <definedName name="IQ_US_GAAP_TOTAL_REV" hidden="1">"c2964"</definedName>
    <definedName name="IQ_US_GAAP_TOTAL_UNUSUAL" hidden="1">"c2970"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VALUATION_ALLOWANCES_FDIC" hidden="1">"c6400"</definedName>
    <definedName name="IQ_VC_REVENUE_FDIC" hidden="1">"c6667"</definedName>
    <definedName name="IQ_VOLATILE_LIABILITIES_FDIC" hidden="1">"c6364"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YTDMONTH" hidden="1">130000</definedName>
    <definedName name="IQB_BOOKMARK_COUNT" hidden="1">1</definedName>
    <definedName name="iqcap" hidden="1">"c2076"</definedName>
    <definedName name="iqcash" hidden="1">"c1630"</definedName>
    <definedName name="iqout" hidden="1">"c2127"</definedName>
    <definedName name="IQRA10" hidden="1">"$A$11:$A$262"</definedName>
    <definedName name="IQRAY10" hidden="1">"$AY$11"</definedName>
    <definedName name="IQRB15" hidden="1">"$B$16:$B$17"</definedName>
    <definedName name="IQRB17" hidden="1">"$B$18:$B$22"</definedName>
    <definedName name="IQRB18" hidden="1">"$B$19:$B$23"</definedName>
    <definedName name="IQRB19" hidden="1">"$B$20:$B$24"</definedName>
    <definedName name="IQRB20" hidden="1">"$B$21:$B$25"</definedName>
    <definedName name="IQRB21" hidden="1">"$B$22:$B$26"</definedName>
    <definedName name="IQRB22" hidden="1">"$B$23:$B$27"</definedName>
    <definedName name="IQRB23" hidden="1">"$B$24:$B$28"</definedName>
    <definedName name="IQRB24" hidden="1">"$B$25:$B$29"</definedName>
    <definedName name="IQRB32" hidden="1">"$B$33:$B$37"</definedName>
    <definedName name="IQRB33" hidden="1">"$B$34:$B$38"</definedName>
    <definedName name="IQRB34" hidden="1">"$B$35:$B$39"</definedName>
    <definedName name="IQRBA10" hidden="1">"$BA$11"</definedName>
    <definedName name="IQRBC10" hidden="1">"$BC$11"</definedName>
    <definedName name="IQRC15" hidden="1">"$C$16:$C$20"</definedName>
    <definedName name="IQRC24" hidden="1">"$C$25:$C$29"</definedName>
    <definedName name="IQRCashBalanceAB2" hidden="1">#REF!</definedName>
    <definedName name="IQRCashBalanceAC10" hidden="1">#REF!</definedName>
    <definedName name="IQRCashBalanceAD10" hidden="1">#REF!</definedName>
    <definedName name="IQRCashBalanceAD2" hidden="1">#REF!</definedName>
    <definedName name="IQRCashBalanceAE10" hidden="1">#REF!</definedName>
    <definedName name="IQRCashBalanceAF10" hidden="1">#REF!</definedName>
    <definedName name="IQRCashBalanceAF2" hidden="1">#REF!</definedName>
    <definedName name="IQRCashBalanceAG10" hidden="1">#REF!</definedName>
    <definedName name="IQRCashBalanceAH10" hidden="1">#REF!</definedName>
    <definedName name="IQRCashBalanceAH2" hidden="1">#REF!</definedName>
    <definedName name="IQRCashBalanceAI10" hidden="1">#REF!</definedName>
    <definedName name="IQRCashBalanceAJ10" hidden="1">#REF!</definedName>
    <definedName name="IQRCashBalanceAJ2" hidden="1">#REF!</definedName>
    <definedName name="IQRCashBalanceAK10" hidden="1">#REF!</definedName>
    <definedName name="IQRCashBalanceAL10" hidden="1">#REF!</definedName>
    <definedName name="IQRCashBalanceAL2" hidden="1">#REF!</definedName>
    <definedName name="IQRCashBalanceAM10" hidden="1">#REF!</definedName>
    <definedName name="IQRCashBalanceAN10" hidden="1">#REF!</definedName>
    <definedName name="IQRCashBalanceAN2" hidden="1">#REF!</definedName>
    <definedName name="IQRCashBalanceAO10" hidden="1">#REF!</definedName>
    <definedName name="IQRCashBalanceAP10" hidden="1">#REF!</definedName>
    <definedName name="IQRCashBalanceAP2" hidden="1">#REF!</definedName>
    <definedName name="IQRCashBalanceAQ10" hidden="1">#REF!</definedName>
    <definedName name="IQRCashBalanceAR10" hidden="1">#REF!</definedName>
    <definedName name="IQRCashBalanceAR2" hidden="1">#REF!</definedName>
    <definedName name="IQRCashBalanceAS10" hidden="1">#REF!</definedName>
    <definedName name="IQRCashBalanceAT10" hidden="1">#REF!</definedName>
    <definedName name="IQRCashBalanceAT2" hidden="1">#REF!</definedName>
    <definedName name="IQRCashBalanceAU10" hidden="1">#REF!</definedName>
    <definedName name="IQRCashBalanceAV10" hidden="1">#REF!</definedName>
    <definedName name="IQRCashBalanceAV2" hidden="1">#REF!</definedName>
    <definedName name="IQRCashBalanceAW10" hidden="1">#REF!</definedName>
    <definedName name="IQRCashBalanceAX2" hidden="1">#REF!</definedName>
    <definedName name="IQRCashBalanceAY10" hidden="1">#REF!</definedName>
    <definedName name="IQRCashBalanceBA10" hidden="1">#REF!</definedName>
    <definedName name="IQRCashBalanceBE10" hidden="1">#REF!</definedName>
    <definedName name="IQRCashBalanceM10" hidden="1">#REF!</definedName>
    <definedName name="IQRCashBalanceN10" hidden="1">#REF!</definedName>
    <definedName name="IQRCashBalanceN2" hidden="1">#REF!</definedName>
    <definedName name="IQRCashBalanceO10" hidden="1">#REF!</definedName>
    <definedName name="IQRCashBalanceP10" hidden="1">#REF!</definedName>
    <definedName name="IQRCashBalanceP2" hidden="1">#REF!</definedName>
    <definedName name="IQRCashBalanceQ10" hidden="1">#REF!</definedName>
    <definedName name="IQRCashBalanceR10" hidden="1">#REF!</definedName>
    <definedName name="IQRCashBalanceR2" hidden="1">#REF!</definedName>
    <definedName name="IQRCashBalanceS10" hidden="1">#REF!</definedName>
    <definedName name="IQRCashBalanceT10" hidden="1">#REF!</definedName>
    <definedName name="IQRCashBalanceT2" hidden="1">#REF!</definedName>
    <definedName name="IQRCashBalanceU10" hidden="1">#REF!</definedName>
    <definedName name="IQRCashBalanceV10" hidden="1">#REF!</definedName>
    <definedName name="IQRCashBalanceV2" hidden="1">#REF!</definedName>
    <definedName name="IQRCashBalanceW10" hidden="1">#REF!</definedName>
    <definedName name="IQRCashBalanceX10" hidden="1">#REF!</definedName>
    <definedName name="IQRCashBalanceX2" hidden="1">#REF!</definedName>
    <definedName name="IQRCashBalanceX7" hidden="1">#REF!</definedName>
    <definedName name="IQRCashBalanceX8" hidden="1">#REF!</definedName>
    <definedName name="IQRCashBalanceY10" hidden="1">#REF!</definedName>
    <definedName name="IQRCashBalanceZ10" hidden="1">#REF!</definedName>
    <definedName name="IQRCashBalanceZ2" hidden="1">#REF!</definedName>
    <definedName name="IQRCorporateProfitsB6" hidden="1">#REF!</definedName>
    <definedName name="IQRCorporateProfitsD7" hidden="1">#REF!</definedName>
    <definedName name="IQRD15" hidden="1">"$D$16:$D$17"</definedName>
    <definedName name="iqrev" hidden="1">38834.7154050926</definedName>
    <definedName name="iQShowHideColumns" hidden="1">"iQShowAll"</definedName>
    <definedName name="IsColHidden" hidden="1">FALSE</definedName>
    <definedName name="IsLTMColHidden" hidden="1">FALSE</definedName>
    <definedName name="jkh" hidden="1">[13]graph!$B$36:$B$47</definedName>
    <definedName name="jkl" hidden="1">[2]TtmX!$C$30:$C$63</definedName>
    <definedName name="K2_WBEVMODE" hidden="1">0</definedName>
    <definedName name="kk" hidden="1">[14]graph!$B$3:$B$16</definedName>
    <definedName name="ListOffset" hidden="1">1</definedName>
    <definedName name="lll" hidden="1">[12]graph!$C$2:$C$13</definedName>
    <definedName name="lllj" hidden="1">[13]graph!$B$3:$B$14</definedName>
    <definedName name="MapResults">tblMappings[HERE:   ê]</definedName>
    <definedName name="MonthList">'Profit &amp; Loss Summary'!$BJ$8:$BJ$5000</definedName>
    <definedName name="OrigStdClass">'Profit &amp; Loss Summary'!$AU$57:$AU$110</definedName>
    <definedName name="Periods">_xlfn.ANCHORARRAY('Profit &amp; Loss Summary'!$BH$8)</definedName>
    <definedName name="PLClasses">'Profit &amp; Loss Summary'!$D$10:$D$55</definedName>
    <definedName name="_xlnm.Print_Area" localSheetId="1">'Balance Sheet Summary'!$C$2:$H$54</definedName>
    <definedName name="_xlnm.Print_Area" localSheetId="0">'Profit &amp; Loss Summary'!$C$2:$U$49</definedName>
    <definedName name="_xlnm.Print_Titles" localSheetId="1">'Balance Sheet Summary'!$B:$E,'Balance Sheet Summary'!$2:$9</definedName>
    <definedName name="_xlnm.Print_Titles" localSheetId="0">'Profit &amp; Loss Summary'!$B:$D,'Profit &amp; Loss Summary'!$3:$8</definedName>
    <definedName name="ReportGroup" hidden="1">6</definedName>
    <definedName name="sami" hidden="1">'[1]SUMMARY - R$'!$A$9:$O$34</definedName>
    <definedName name="SAPBEXdnldView" hidden="1">"432D9K64FIA4VSSLMV6PFEKI8"</definedName>
    <definedName name="SelectClass">'Profit &amp; Loss Summary'!$BA$57:$BA$97</definedName>
    <definedName name="sencount" hidden="1">1</definedName>
    <definedName name="SID" hidden="1">"Cpavan"</definedName>
    <definedName name="Slicer_Year" hidden="1">#N/A</definedName>
    <definedName name="Slicer_Year1" hidden="1">#N/A</definedName>
    <definedName name="solver_lin" hidden="1">0</definedName>
    <definedName name="solver_num" hidden="1">0</definedName>
    <definedName name="solver_rel1" hidden="1">1</definedName>
    <definedName name="solver_rhs1" hidden="1">0.15</definedName>
    <definedName name="solver_tmp" hidden="1">0.15</definedName>
    <definedName name="solver_typ" hidden="1">1</definedName>
    <definedName name="solver_val" hidden="1">0</definedName>
    <definedName name="SPWD" hidden="1">"pepsico"</definedName>
    <definedName name="StdClasses">'Profit &amp; Loss Summary'!$AT$57:$AT$110</definedName>
    <definedName name="Swvu.summary1." hidden="1">[9]Comps!$A$1:$AA$49</definedName>
    <definedName name="Swvu.summary2." hidden="1">[9]Comps!$A$147:$AA$192</definedName>
    <definedName name="Swvu.summary3." hidden="1">[9]Comps!$A$103:$AA$146</definedName>
    <definedName name="TextRefCopyRangeCount" hidden="1">1</definedName>
    <definedName name="tru" hidden="1">[3]CLOSED!$C$54:$G$54</definedName>
    <definedName name="Velixo_Mapping">'Profit &amp; Loss Summary'!#REF!</definedName>
    <definedName name="we" hidden="1">[2]TtmX!$E$30:$E$63</definedName>
    <definedName name="whatever" hidden="1">'[15]Report 11'!$D$16:$D$40</definedName>
    <definedName name="whatever2" hidden="1">'[15]Report 11'!$H$16:$H$47</definedName>
    <definedName name="whatever3" hidden="1">'[15]Report 11'!$O$16:$O$47</definedName>
    <definedName name="whatever4" hidden="1">'[15]Report 11'!$B$16:$B$47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27" l="1"/>
  <c r="D23" i="49"/>
  <c r="BH6" i="27" l="1"/>
  <c r="D1" i="27"/>
  <c r="C2" i="27"/>
  <c r="AQ57" i="27" a="1"/>
  <c r="BH8" i="27" a="1"/>
  <c r="AJ57" i="27" a="1"/>
  <c r="AQ57" i="27" l="1"/>
  <c r="BH8" i="27"/>
  <c r="C7" i="27" s="1"/>
  <c r="AJ57" i="27"/>
  <c r="AI57" i="27" a="1"/>
  <c r="BI8" i="27" a="1"/>
  <c r="BI8" i="27" l="1"/>
  <c r="BJ8" i="27" s="1"/>
  <c r="AI57" i="27"/>
  <c r="AD67" i="27" s="1"/>
  <c r="E1" i="27" l="1"/>
  <c r="C8" i="49"/>
  <c r="C4" i="27"/>
  <c r="AO57" i="27" a="1"/>
  <c r="AP57" i="27" a="1"/>
  <c r="AR57" i="27" a="1"/>
  <c r="J7" i="49" l="1"/>
  <c r="G1" i="49"/>
  <c r="C4" i="49"/>
  <c r="AO57" i="27"/>
  <c r="AK57" i="27" s="1"/>
  <c r="AP57" i="27"/>
  <c r="AR57" i="27"/>
  <c r="D53" i="27" l="1" a="1"/>
  <c r="D53" i="27" s="1"/>
  <c r="E53" i="27" s="1"/>
  <c r="D52" i="27" a="1"/>
  <c r="D52" i="27" s="1"/>
  <c r="E52" i="27" s="1"/>
  <c r="F1" i="49"/>
  <c r="H1" i="49"/>
  <c r="AM57" i="27"/>
  <c r="BC58" i="27" l="1" a="1"/>
  <c r="BC58" i="27" s="1"/>
  <c r="BC73" i="27" a="1"/>
  <c r="BC73" i="27" s="1"/>
  <c r="BC81" i="27" a="1"/>
  <c r="BC81" i="27" s="1"/>
  <c r="BC96" i="27" a="1"/>
  <c r="BC96" i="27" s="1"/>
  <c r="BC83" i="27" a="1"/>
  <c r="BC83" i="27" s="1"/>
  <c r="D10" i="27" s="1"/>
  <c r="BC85" i="27" a="1"/>
  <c r="BC85" i="27" s="1"/>
  <c r="D21" i="27" s="1"/>
  <c r="BC65" i="27" a="1"/>
  <c r="BC65" i="27" s="1"/>
  <c r="D15" i="49" s="1"/>
  <c r="BC80" i="27" a="1"/>
  <c r="BC80" i="27" s="1"/>
  <c r="D41" i="27" s="1"/>
  <c r="BC95" i="27" a="1"/>
  <c r="BC95" i="27" s="1"/>
  <c r="BC82" i="27" a="1"/>
  <c r="BC82" i="27" s="1"/>
  <c r="BC90" i="27" a="1"/>
  <c r="BC90" i="27" s="1"/>
  <c r="BC72" i="27" a="1"/>
  <c r="BC72" i="27" s="1"/>
  <c r="BC87" i="27" a="1"/>
  <c r="BC87" i="27" s="1"/>
  <c r="D37" i="27" s="1"/>
  <c r="BC89" i="27" a="1"/>
  <c r="BC89" i="27" s="1"/>
  <c r="D42" i="27" s="1"/>
  <c r="BC92" i="27" a="1"/>
  <c r="BC92" i="27" s="1"/>
  <c r="D26" i="27" s="1"/>
  <c r="BC57" i="27" a="1"/>
  <c r="BC57" i="27" s="1"/>
  <c r="D11" i="49" s="1"/>
  <c r="BC79" i="27" a="1"/>
  <c r="BC79" i="27" s="1"/>
  <c r="BC94" i="27" a="1"/>
  <c r="BC94" i="27" s="1"/>
  <c r="BC78" i="27" a="1"/>
  <c r="BC78" i="27" s="1"/>
  <c r="D30" i="49" s="1"/>
  <c r="BC62" i="27" a="1"/>
  <c r="BC62" i="27" s="1"/>
  <c r="BC70" i="27" a="1"/>
  <c r="BC70" i="27" s="1"/>
  <c r="D34" i="49" s="1"/>
  <c r="BC77" i="27" a="1"/>
  <c r="BC77" i="27" s="1"/>
  <c r="D31" i="49" s="1"/>
  <c r="BC76" i="27" a="1"/>
  <c r="BC76" i="27" s="1"/>
  <c r="D47" i="49" s="1"/>
  <c r="BC86" i="27" a="1"/>
  <c r="BC86" i="27" s="1"/>
  <c r="D22" i="27" s="1"/>
  <c r="BC71" i="27" a="1"/>
  <c r="BC71" i="27" s="1"/>
  <c r="BC61" i="27" a="1"/>
  <c r="BC61" i="27" s="1"/>
  <c r="D19" i="49" s="1"/>
  <c r="BC69" i="27" a="1"/>
  <c r="BC69" i="27" s="1"/>
  <c r="BC74" i="27" a="1"/>
  <c r="BC74" i="27" s="1"/>
  <c r="BC93" i="27" a="1"/>
  <c r="BC93" i="27" s="1"/>
  <c r="D27" i="27" s="1"/>
  <c r="BC60" i="27" a="1"/>
  <c r="BC60" i="27" s="1"/>
  <c r="D20" i="49" s="1"/>
  <c r="BC68" i="27" a="1"/>
  <c r="BC68" i="27" s="1"/>
  <c r="D29" i="49" s="1"/>
  <c r="BC97" i="27" a="1"/>
  <c r="BC97" i="27" s="1"/>
  <c r="D30" i="27" s="1"/>
  <c r="BC84" i="27" a="1"/>
  <c r="BC84" i="27" s="1"/>
  <c r="D13" i="27" s="1"/>
  <c r="BC64" i="27" a="1"/>
  <c r="BC64" i="27" s="1"/>
  <c r="BC59" i="27" a="1"/>
  <c r="BC59" i="27" s="1"/>
  <c r="D13" i="49" s="1"/>
  <c r="BC67" i="27" a="1"/>
  <c r="BC67" i="27" s="1"/>
  <c r="D14" i="49" s="1"/>
  <c r="BC75" i="27" a="1"/>
  <c r="BC75" i="27" s="1"/>
  <c r="D50" i="49" s="1"/>
  <c r="BC63" i="27" a="1"/>
  <c r="BC63" i="27" s="1"/>
  <c r="D12" i="49" s="1"/>
  <c r="BC91" i="27" a="1"/>
  <c r="BC91" i="27" s="1"/>
  <c r="D25" i="27" s="1"/>
  <c r="BC66" i="27" a="1"/>
  <c r="BC66" i="27" s="1"/>
  <c r="D22" i="49" s="1"/>
  <c r="BC88" i="27" a="1"/>
  <c r="BC88" i="27" s="1"/>
  <c r="D23" i="27" s="1"/>
  <c r="G52" i="27"/>
  <c r="G53" i="27"/>
  <c r="E54" i="27"/>
  <c r="D46" i="27"/>
  <c r="D39" i="49"/>
  <c r="D29" i="27"/>
  <c r="D28" i="27"/>
  <c r="D49" i="49"/>
  <c r="D33" i="49"/>
  <c r="D24" i="27"/>
  <c r="D18" i="27"/>
  <c r="D51" i="49"/>
  <c r="D48" i="49"/>
  <c r="D21" i="49"/>
  <c r="D32" i="49"/>
  <c r="D11" i="27"/>
  <c r="AM54" i="27"/>
  <c r="C2" i="49"/>
  <c r="G54" i="27" l="1"/>
  <c r="H23" i="49"/>
  <c r="F23" i="49" l="1"/>
  <c r="J23" i="49"/>
  <c r="G23" i="49"/>
  <c r="D10" i="49" l="1" a="1"/>
  <c r="D10" i="49" s="1"/>
  <c r="F10" i="49" s="1"/>
  <c r="F39" i="49"/>
  <c r="F30" i="49"/>
  <c r="F33" i="49"/>
  <c r="F47" i="49"/>
  <c r="F22" i="49"/>
  <c r="F50" i="49"/>
  <c r="F15" i="49"/>
  <c r="F31" i="49"/>
  <c r="F14" i="49"/>
  <c r="F12" i="49"/>
  <c r="F51" i="49"/>
  <c r="F32" i="49"/>
  <c r="F48" i="49"/>
  <c r="F20" i="49"/>
  <c r="F34" i="49"/>
  <c r="F19" i="49"/>
  <c r="F29" i="49"/>
  <c r="F13" i="49"/>
  <c r="F21" i="49"/>
  <c r="F11" i="49"/>
  <c r="F49" i="49"/>
  <c r="F17" i="49" l="1"/>
  <c r="F37" i="49"/>
  <c r="F25" i="49"/>
  <c r="F41" i="49"/>
  <c r="F53" i="49"/>
  <c r="F43" i="49" l="1"/>
  <c r="F27" i="49"/>
  <c r="E11" i="27"/>
  <c r="G33" i="49"/>
  <c r="G18" i="27"/>
  <c r="G39" i="49"/>
  <c r="E18" i="27"/>
  <c r="G11" i="27"/>
  <c r="G22" i="49"/>
  <c r="G14" i="49"/>
  <c r="G50" i="49"/>
  <c r="E10" i="27"/>
  <c r="G10" i="27"/>
  <c r="G51" i="49"/>
  <c r="G15" i="49"/>
  <c r="G12" i="49"/>
  <c r="G47" i="49"/>
  <c r="G32" i="49"/>
  <c r="G31" i="49"/>
  <c r="G30" i="49"/>
  <c r="E22" i="27"/>
  <c r="G29" i="49"/>
  <c r="E37" i="27"/>
  <c r="G37" i="27"/>
  <c r="E25" i="27"/>
  <c r="G28" i="27"/>
  <c r="G19" i="49"/>
  <c r="G25" i="27"/>
  <c r="G46" i="27"/>
  <c r="G13" i="27"/>
  <c r="E23" i="27"/>
  <c r="G29" i="27"/>
  <c r="E26" i="27"/>
  <c r="G10" i="49"/>
  <c r="E46" i="27"/>
  <c r="G27" i="27"/>
  <c r="G34" i="49"/>
  <c r="G13" i="49"/>
  <c r="G41" i="27"/>
  <c r="E41" i="27"/>
  <c r="G48" i="49"/>
  <c r="G23" i="27"/>
  <c r="E21" i="27"/>
  <c r="E29" i="27"/>
  <c r="E28" i="27"/>
  <c r="G22" i="27"/>
  <c r="G24" i="27"/>
  <c r="G21" i="27"/>
  <c r="G11" i="49"/>
  <c r="G42" i="27"/>
  <c r="G49" i="49"/>
  <c r="G26" i="27"/>
  <c r="E30" i="27"/>
  <c r="G21" i="49"/>
  <c r="E27" i="27"/>
  <c r="E24" i="27"/>
  <c r="G30" i="27"/>
  <c r="E13" i="27"/>
  <c r="G20" i="49"/>
  <c r="E42" i="27"/>
  <c r="F45" i="49" l="1"/>
  <c r="F55" i="49" s="1"/>
  <c r="I29" i="27"/>
  <c r="K29" i="27" s="1"/>
  <c r="G9" i="27"/>
  <c r="G15" i="27" s="1"/>
  <c r="I13" i="27"/>
  <c r="K13" i="27" s="1"/>
  <c r="I25" i="27"/>
  <c r="K25" i="27" s="1"/>
  <c r="G20" i="27"/>
  <c r="G33" i="27" s="1"/>
  <c r="I26" i="27"/>
  <c r="K26" i="27" s="1"/>
  <c r="I41" i="27"/>
  <c r="K41" i="27" s="1"/>
  <c r="I21" i="27"/>
  <c r="K21" i="27" s="1"/>
  <c r="E20" i="27"/>
  <c r="I46" i="27"/>
  <c r="K46" i="27" s="1"/>
  <c r="I23" i="27"/>
  <c r="K23" i="27" s="1"/>
  <c r="I30" i="27"/>
  <c r="K30" i="27" s="1"/>
  <c r="I42" i="27"/>
  <c r="K42" i="27" s="1"/>
  <c r="I28" i="27"/>
  <c r="K28" i="27" s="1"/>
  <c r="I11" i="27"/>
  <c r="K11" i="27" s="1"/>
  <c r="I37" i="27"/>
  <c r="K37" i="27" s="1"/>
  <c r="I24" i="27"/>
  <c r="K24" i="27" s="1"/>
  <c r="I10" i="27"/>
  <c r="K10" i="27" s="1"/>
  <c r="E9" i="27"/>
  <c r="I27" i="27"/>
  <c r="K27" i="27" s="1"/>
  <c r="I18" i="27"/>
  <c r="K18" i="27" s="1"/>
  <c r="I22" i="27"/>
  <c r="K22" i="27" s="1"/>
  <c r="G25" i="49"/>
  <c r="G17" i="49"/>
  <c r="G41" i="49"/>
  <c r="G53" i="49"/>
  <c r="G37" i="49"/>
  <c r="N1" i="27"/>
  <c r="J1" i="49"/>
  <c r="N10" i="27"/>
  <c r="H31" i="49"/>
  <c r="N11" i="27"/>
  <c r="H50" i="49"/>
  <c r="J51" i="49"/>
  <c r="J39" i="49"/>
  <c r="P10" i="27"/>
  <c r="H12" i="49"/>
  <c r="H30" i="49"/>
  <c r="J12" i="49"/>
  <c r="N18" i="27"/>
  <c r="P11" i="27"/>
  <c r="J30" i="49"/>
  <c r="J47" i="49"/>
  <c r="P18" i="27"/>
  <c r="J33" i="49"/>
  <c r="H22" i="49"/>
  <c r="J15" i="49"/>
  <c r="H33" i="49"/>
  <c r="H39" i="49"/>
  <c r="J22" i="49"/>
  <c r="H51" i="49"/>
  <c r="H47" i="49"/>
  <c r="J32" i="49"/>
  <c r="J14" i="49"/>
  <c r="J31" i="49"/>
  <c r="H14" i="49"/>
  <c r="H15" i="49"/>
  <c r="H32" i="49"/>
  <c r="J50" i="49"/>
  <c r="N52" i="27"/>
  <c r="P52" i="27"/>
  <c r="P53" i="27"/>
  <c r="N53" i="27"/>
  <c r="H13" i="49"/>
  <c r="N37" i="27"/>
  <c r="P23" i="27"/>
  <c r="N27" i="27"/>
  <c r="P29" i="27"/>
  <c r="P46" i="27"/>
  <c r="H34" i="49"/>
  <c r="H19" i="49"/>
  <c r="J48" i="49"/>
  <c r="N28" i="27"/>
  <c r="H21" i="49"/>
  <c r="N29" i="27"/>
  <c r="N23" i="27"/>
  <c r="J11" i="49"/>
  <c r="N30" i="27"/>
  <c r="J19" i="49"/>
  <c r="P30" i="27"/>
  <c r="N42" i="27"/>
  <c r="N13" i="27"/>
  <c r="P37" i="27"/>
  <c r="P21" i="27"/>
  <c r="N22" i="27"/>
  <c r="J29" i="49"/>
  <c r="H10" i="49"/>
  <c r="N46" i="27"/>
  <c r="P27" i="27"/>
  <c r="N26" i="27"/>
  <c r="H29" i="49"/>
  <c r="P28" i="27"/>
  <c r="J20" i="49"/>
  <c r="N21" i="27"/>
  <c r="H49" i="49"/>
  <c r="P41" i="27"/>
  <c r="J13" i="49"/>
  <c r="P24" i="27"/>
  <c r="H11" i="49"/>
  <c r="J21" i="49"/>
  <c r="H48" i="49"/>
  <c r="N25" i="27"/>
  <c r="P25" i="27"/>
  <c r="J34" i="49"/>
  <c r="N41" i="27"/>
  <c r="H20" i="49"/>
  <c r="N24" i="27"/>
  <c r="P13" i="27"/>
  <c r="P26" i="27"/>
  <c r="P42" i="27"/>
  <c r="P22" i="27"/>
  <c r="J10" i="49"/>
  <c r="J49" i="49"/>
  <c r="P54" i="27" l="1"/>
  <c r="N54" i="27"/>
  <c r="G27" i="49"/>
  <c r="G43" i="49"/>
  <c r="J25" i="49"/>
  <c r="J53" i="49"/>
  <c r="J41" i="49"/>
  <c r="J17" i="49"/>
  <c r="J37" i="49"/>
  <c r="R23" i="27"/>
  <c r="T23" i="27" s="1"/>
  <c r="R24" i="27"/>
  <c r="T24" i="27" s="1"/>
  <c r="R29" i="27"/>
  <c r="T29" i="27" s="1"/>
  <c r="R27" i="27"/>
  <c r="T27" i="27" s="1"/>
  <c r="P9" i="27"/>
  <c r="P15" i="27" s="1"/>
  <c r="R42" i="27"/>
  <c r="T42" i="27" s="1"/>
  <c r="R11" i="27"/>
  <c r="T11" i="27" s="1"/>
  <c r="R30" i="27"/>
  <c r="T30" i="27" s="1"/>
  <c r="R28" i="27"/>
  <c r="T28" i="27" s="1"/>
  <c r="R37" i="27"/>
  <c r="T37" i="27" s="1"/>
  <c r="N20" i="27"/>
  <c r="R21" i="27"/>
  <c r="T21" i="27" s="1"/>
  <c r="R46" i="27"/>
  <c r="T46" i="27" s="1"/>
  <c r="R41" i="27"/>
  <c r="T41" i="27" s="1"/>
  <c r="R25" i="27"/>
  <c r="T25" i="27" s="1"/>
  <c r="P20" i="27"/>
  <c r="P33" i="27" s="1"/>
  <c r="R18" i="27"/>
  <c r="T18" i="27" s="1"/>
  <c r="R22" i="27"/>
  <c r="T22" i="27" s="1"/>
  <c r="R26" i="27"/>
  <c r="T26" i="27" s="1"/>
  <c r="R13" i="27"/>
  <c r="T13" i="27" s="1"/>
  <c r="R10" i="27"/>
  <c r="T10" i="27" s="1"/>
  <c r="N9" i="27"/>
  <c r="H41" i="49"/>
  <c r="H53" i="49"/>
  <c r="H17" i="49"/>
  <c r="H25" i="49"/>
  <c r="H37" i="49"/>
  <c r="E33" i="27"/>
  <c r="I33" i="27" s="1"/>
  <c r="K33" i="27" s="1"/>
  <c r="I20" i="27"/>
  <c r="K20" i="27" s="1"/>
  <c r="I9" i="27"/>
  <c r="K9" i="27" s="1"/>
  <c r="E15" i="27"/>
  <c r="G16" i="27"/>
  <c r="G35" i="27"/>
  <c r="G39" i="27" s="1"/>
  <c r="G44" i="27" s="1"/>
  <c r="G48" i="27" s="1"/>
  <c r="G55" i="27" s="1"/>
  <c r="G45" i="49" l="1"/>
  <c r="G55" i="49" s="1"/>
  <c r="H43" i="49"/>
  <c r="H27" i="49"/>
  <c r="J43" i="49"/>
  <c r="J27" i="49"/>
  <c r="R9" i="27"/>
  <c r="T9" i="27" s="1"/>
  <c r="N15" i="27"/>
  <c r="P35" i="27"/>
  <c r="P39" i="27" s="1"/>
  <c r="P44" i="27" s="1"/>
  <c r="P48" i="27" s="1"/>
  <c r="P55" i="27" s="1"/>
  <c r="P16" i="27"/>
  <c r="N33" i="27"/>
  <c r="R33" i="27" s="1"/>
  <c r="T33" i="27" s="1"/>
  <c r="R20" i="27"/>
  <c r="T20" i="27" s="1"/>
  <c r="I15" i="27"/>
  <c r="K15" i="27" s="1"/>
  <c r="E35" i="27"/>
  <c r="E16" i="27"/>
  <c r="I16" i="27" s="1"/>
  <c r="K16" i="27" s="1"/>
  <c r="H45" i="49" l="1"/>
  <c r="H55" i="49" s="1"/>
  <c r="J45" i="49"/>
  <c r="J55" i="49" s="1"/>
  <c r="R15" i="27"/>
  <c r="T15" i="27" s="1"/>
  <c r="N16" i="27"/>
  <c r="R16" i="27" s="1"/>
  <c r="T16" i="27" s="1"/>
  <c r="N35" i="27"/>
  <c r="E39" i="27"/>
  <c r="I35" i="27"/>
  <c r="K35" i="27" s="1"/>
  <c r="I39" i="27" l="1"/>
  <c r="K39" i="27" s="1"/>
  <c r="E44" i="27"/>
  <c r="R35" i="27"/>
  <c r="T35" i="27" s="1"/>
  <c r="N39" i="27"/>
  <c r="N44" i="27" l="1"/>
  <c r="R39" i="27"/>
  <c r="T39" i="27" s="1"/>
  <c r="I44" i="27"/>
  <c r="K44" i="27" s="1"/>
  <c r="E48" i="27"/>
  <c r="J56" i="49" s="1"/>
  <c r="I48" i="27" l="1"/>
  <c r="K48" i="27" s="1"/>
  <c r="E55" i="27"/>
  <c r="R44" i="27"/>
  <c r="T44" i="27" s="1"/>
  <c r="N48" i="27"/>
  <c r="G56" i="49" s="1"/>
  <c r="R48" i="27" l="1"/>
  <c r="T48" i="27" s="1"/>
  <c r="N55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DS</author>
  </authors>
  <commentList>
    <comment ref="C7" authorId="0" shapeId="0" xr:uid="{93720707-46B4-4F7B-A784-DFF3CB13664E}">
      <text>
        <r>
          <rPr>
            <b/>
            <sz val="10"/>
            <color indexed="81"/>
            <rFont val="Calibri Light"/>
            <family val="2"/>
            <scheme val="major"/>
          </rPr>
          <t xml:space="preserve"> Change Month Here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56" authorId="0" shapeId="0" xr:uid="{A540441A-FCF9-4D9C-97F1-9E81346DC2FF}">
      <text>
        <r>
          <rPr>
            <b/>
            <sz val="9"/>
            <color indexed="81"/>
            <rFont val="Tahoma"/>
            <family val="2"/>
          </rPr>
          <t xml:space="preserve">
"Not Found"
Refers to those classes which do not yet have any accounts allocated to them.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They do however still need to be mapped for future use.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DS</author>
  </authors>
  <commentList>
    <comment ref="C8" authorId="0" shapeId="0" xr:uid="{E27311B9-7B23-468B-9A14-AFAD20E88B13}">
      <text>
        <r>
          <rPr>
            <b/>
            <sz val="11"/>
            <color indexed="81"/>
            <rFont val="Calibri Light"/>
            <family val="2"/>
            <scheme val="major"/>
          </rPr>
          <t xml:space="preserve"> Change Month Here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<sst xmlns="http://schemas.openxmlformats.org/spreadsheetml/2006/main" count="623" uniqueCount="358">
  <si>
    <t>Net Profit after Tax</t>
  </si>
  <si>
    <t>Net Profit before Tax</t>
  </si>
  <si>
    <t>Interest Income</t>
  </si>
  <si>
    <t>EBIT</t>
  </si>
  <si>
    <t>Depreciation</t>
  </si>
  <si>
    <t>EBITDA</t>
  </si>
  <si>
    <t>Total Overheads</t>
  </si>
  <si>
    <t>Other Income</t>
  </si>
  <si>
    <t>Gross Margin</t>
  </si>
  <si>
    <t>Gross Profit</t>
  </si>
  <si>
    <t>Cost of Sales</t>
  </si>
  <si>
    <t>Revenue</t>
  </si>
  <si>
    <t>Variance (%)</t>
  </si>
  <si>
    <t>Variance ($)</t>
  </si>
  <si>
    <t>Budget ($)</t>
  </si>
  <si>
    <t>Actual ($)</t>
  </si>
  <si>
    <t>Equity</t>
  </si>
  <si>
    <t>Retained Earnings</t>
  </si>
  <si>
    <t>Net Assets / Liabilities</t>
  </si>
  <si>
    <t>Total Liabilities</t>
  </si>
  <si>
    <t>Total Non-Current Liabilities</t>
  </si>
  <si>
    <t>Total Current Liabilities</t>
  </si>
  <si>
    <t>Other Current Liabilities</t>
  </si>
  <si>
    <t>Total Assets</t>
  </si>
  <si>
    <t>Total Non-Current Assets</t>
  </si>
  <si>
    <t>Property, Plant &amp; Equipment</t>
  </si>
  <si>
    <t>Total Current Assets</t>
  </si>
  <si>
    <t>Prepayments</t>
  </si>
  <si>
    <t>Inventory</t>
  </si>
  <si>
    <t>Cash and Cash Equivalents</t>
  </si>
  <si>
    <t>Movement ($)</t>
  </si>
  <si>
    <t>Investments</t>
  </si>
  <si>
    <t>Profit/Loss</t>
  </si>
  <si>
    <t>Balance Sheet</t>
  </si>
  <si>
    <t>Profit &amp; Loss Summary</t>
  </si>
  <si>
    <t>ACCOUNTS</t>
  </si>
  <si>
    <t>CLASS</t>
  </si>
  <si>
    <t>FIN PERIODS</t>
  </si>
  <si>
    <t>END</t>
  </si>
  <si>
    <t>COGS</t>
  </si>
  <si>
    <t>Overheads</t>
  </si>
  <si>
    <t>Year To Date</t>
  </si>
  <si>
    <t>Income</t>
  </si>
  <si>
    <t>Current Month</t>
  </si>
  <si>
    <t>AR</t>
  </si>
  <si>
    <t>AP</t>
  </si>
  <si>
    <t>Balance Sheet Summary</t>
  </si>
  <si>
    <t>IgnoreNoMatchRange</t>
  </si>
  <si>
    <t>AccountBalanceSign</t>
  </si>
  <si>
    <t>Normal</t>
  </si>
  <si>
    <t>RefreshDataOnOpen</t>
  </si>
  <si>
    <t>RefreshExternalDataOnRefresh</t>
  </si>
  <si>
    <t>ShouldUseFastButUnreliableRemoveAllFormulasAlgorithm</t>
  </si>
  <si>
    <t>Account Class ID</t>
  </si>
  <si>
    <t>Type</t>
  </si>
  <si>
    <t>Description</t>
  </si>
  <si>
    <t>Liability</t>
  </si>
  <si>
    <t>Asset</t>
  </si>
  <si>
    <t>Accounts Payable</t>
  </si>
  <si>
    <t>Accounts Receivable</t>
  </si>
  <si>
    <t>CAPITAL</t>
  </si>
  <si>
    <t>CASHASSET</t>
  </si>
  <si>
    <t>Expense</t>
  </si>
  <si>
    <t>DEFINCTAX</t>
  </si>
  <si>
    <t>DEPOSIT</t>
  </si>
  <si>
    <t>Deposits</t>
  </si>
  <si>
    <t>DEPRECIAT</t>
  </si>
  <si>
    <t>EXADVERT</t>
  </si>
  <si>
    <t>Expense - Advertising</t>
  </si>
  <si>
    <t>EXBANK</t>
  </si>
  <si>
    <t>Expense - Bank Fees</t>
  </si>
  <si>
    <t>EXDEPR</t>
  </si>
  <si>
    <t>Expense - Depreciation</t>
  </si>
  <si>
    <t>EXINSURE</t>
  </si>
  <si>
    <t>Expense - Insurance</t>
  </si>
  <si>
    <t>EXINTEREST</t>
  </si>
  <si>
    <t>Expense - Interest</t>
  </si>
  <si>
    <t>EXLICENS</t>
  </si>
  <si>
    <t>Expense - Licenses</t>
  </si>
  <si>
    <t>EXOFFICE</t>
  </si>
  <si>
    <t>Expense - Office</t>
  </si>
  <si>
    <t>EXOTHER</t>
  </si>
  <si>
    <t>Expense - Other</t>
  </si>
  <si>
    <t>EXPERS</t>
  </si>
  <si>
    <t>Expense - Personnel</t>
  </si>
  <si>
    <t>EXPROF</t>
  </si>
  <si>
    <t>Expense - Professional</t>
  </si>
  <si>
    <t>EXSERVICE</t>
  </si>
  <si>
    <t>Expense - Service and Utilities</t>
  </si>
  <si>
    <t>EXTAX</t>
  </si>
  <si>
    <t>EXTRAVEL</t>
  </si>
  <si>
    <t>Expense - Travel</t>
  </si>
  <si>
    <t>FIXEDASSET</t>
  </si>
  <si>
    <t>Fixed Assets</t>
  </si>
  <si>
    <t>GOODWILL</t>
  </si>
  <si>
    <t>Goodwill</t>
  </si>
  <si>
    <t>Intangible Assets</t>
  </si>
  <si>
    <t>ININTEREST</t>
  </si>
  <si>
    <t>LTINV</t>
  </si>
  <si>
    <t>NETINCOME</t>
  </si>
  <si>
    <t>Non-Operation Income</t>
  </si>
  <si>
    <t>Notes Payable</t>
  </si>
  <si>
    <t>OTHCURLIAB</t>
  </si>
  <si>
    <t>OTHEQUTY</t>
  </si>
  <si>
    <t>Other Equity</t>
  </si>
  <si>
    <t>OTHERCURAS</t>
  </si>
  <si>
    <t>Other Current Assets</t>
  </si>
  <si>
    <t>OTHERFIXAS</t>
  </si>
  <si>
    <t>Other Fixed Assets</t>
  </si>
  <si>
    <t>OTHINCOME</t>
  </si>
  <si>
    <t>OTHLTLIABS</t>
  </si>
  <si>
    <t>PAIDCAPIT</t>
  </si>
  <si>
    <t>PREPEXP</t>
  </si>
  <si>
    <t>Prepaid Expenses</t>
  </si>
  <si>
    <t>RETEARN</t>
  </si>
  <si>
    <t>RETURN</t>
  </si>
  <si>
    <t>Returns and Allowances</t>
  </si>
  <si>
    <t>SALES</t>
  </si>
  <si>
    <t>Income - Sales</t>
  </si>
  <si>
    <t>STLOANS</t>
  </si>
  <si>
    <t>STPROVIS</t>
  </si>
  <si>
    <t>TAXESPAY</t>
  </si>
  <si>
    <t>Taxes Payable</t>
  </si>
  <si>
    <t>Translation Gain/Loss</t>
  </si>
  <si>
    <t xml:space="preserve"> Sales</t>
  </si>
  <si>
    <t>Customer Classes</t>
  </si>
  <si>
    <t>Customer Class Names</t>
  </si>
  <si>
    <t>Opening</t>
  </si>
  <si>
    <t>Balance</t>
  </si>
  <si>
    <t>YTD</t>
  </si>
  <si>
    <t>Movement</t>
  </si>
  <si>
    <t>Closing</t>
  </si>
  <si>
    <t>Accounts Receivables</t>
  </si>
  <si>
    <t>Cash and Cash equivalents</t>
  </si>
  <si>
    <t>Accumulated depreciation</t>
  </si>
  <si>
    <t>Property, plant and equipment</t>
  </si>
  <si>
    <t>Long-term Investment</t>
  </si>
  <si>
    <t>Long-term Provisions</t>
  </si>
  <si>
    <t>Minority interest</t>
  </si>
  <si>
    <t>Other current assets</t>
  </si>
  <si>
    <t>Other fixed assets</t>
  </si>
  <si>
    <t>Due from related</t>
  </si>
  <si>
    <t>Short-term Investments</t>
  </si>
  <si>
    <t>Expense - Taxes</t>
  </si>
  <si>
    <t>Share capital</t>
  </si>
  <si>
    <t>Common stock</t>
  </si>
  <si>
    <t>Deferred income taxes</t>
  </si>
  <si>
    <t>Long-term debt</t>
  </si>
  <si>
    <t>Net income / (loss)</t>
  </si>
  <si>
    <t>Other current liabilities</t>
  </si>
  <si>
    <t>Other long-term Liabs</t>
  </si>
  <si>
    <t>Additional paid-in capital</t>
  </si>
  <si>
    <t>Preferred stock</t>
  </si>
  <si>
    <t>Due to related</t>
  </si>
  <si>
    <t>Retained Earnings - Loss carry-forward</t>
  </si>
  <si>
    <t>Short term loans</t>
  </si>
  <si>
    <t>Short-term Provisions</t>
  </si>
  <si>
    <t>Taxes payable</t>
  </si>
  <si>
    <t>Group</t>
  </si>
  <si>
    <t>Current Liability</t>
  </si>
  <si>
    <t>Current Asset</t>
  </si>
  <si>
    <t>Long Term Liability</t>
  </si>
  <si>
    <t>Fixed Asset</t>
  </si>
  <si>
    <t>Earnings</t>
  </si>
  <si>
    <t>Interest</t>
  </si>
  <si>
    <t>ReClassified Class</t>
  </si>
  <si>
    <t xml:space="preserve"> Returns &amp; Allowances</t>
  </si>
  <si>
    <t xml:space="preserve"> Bank Fees</t>
  </si>
  <si>
    <t xml:space="preserve"> Advertising</t>
  </si>
  <si>
    <t xml:space="preserve"> Insurance</t>
  </si>
  <si>
    <t xml:space="preserve"> Licenses</t>
  </si>
  <si>
    <t xml:space="preserve"> Office</t>
  </si>
  <si>
    <t xml:space="preserve"> Other</t>
  </si>
  <si>
    <t xml:space="preserve"> Personnel</t>
  </si>
  <si>
    <t xml:space="preserve"> Professional</t>
  </si>
  <si>
    <t xml:space="preserve"> Service and Utilities</t>
  </si>
  <si>
    <t xml:space="preserve"> Travel</t>
  </si>
  <si>
    <t>Taxes</t>
  </si>
  <si>
    <t>Accumulated Depreciation</t>
  </si>
  <si>
    <t>INVENTORY</t>
  </si>
  <si>
    <t>INVEST</t>
  </si>
  <si>
    <t>Short Term Provisions</t>
  </si>
  <si>
    <t>Short Term Loans</t>
  </si>
  <si>
    <t>Deferred Income Tax</t>
  </si>
  <si>
    <t>Long Term Liabilites</t>
  </si>
  <si>
    <t>Share Capital</t>
  </si>
  <si>
    <t>Additional Capital</t>
  </si>
  <si>
    <t>Interest Expense</t>
  </si>
  <si>
    <t>CUSTOMER ACCOUNTS</t>
  </si>
  <si>
    <t>STANDARD SET OF ACCOUNT CLASSES</t>
  </si>
  <si>
    <t>INSTRUCTIONS</t>
  </si>
  <si>
    <t>Unmapped classes are indicated by red shaded cells</t>
  </si>
  <si>
    <t>and contain the word "Map"</t>
  </si>
  <si>
    <t>MAP CLASSES</t>
  </si>
  <si>
    <t>STD LIST</t>
  </si>
  <si>
    <t>DISTINCT</t>
  </si>
  <si>
    <t>LIST</t>
  </si>
  <si>
    <t>MAPPED</t>
  </si>
  <si>
    <t>FOR USE IN LAYOUTS:</t>
  </si>
  <si>
    <t>ACCOUNT NAME</t>
  </si>
  <si>
    <r>
      <t xml:space="preserve">HERE:   </t>
    </r>
    <r>
      <rPr>
        <b/>
        <sz val="11"/>
        <color theme="7" tint="0.79998168889431442"/>
        <rFont val="Wingdings"/>
        <charset val="2"/>
      </rPr>
      <t>ê</t>
    </r>
  </si>
  <si>
    <t xml:space="preserve"> that shown in the Balance Sheet</t>
  </si>
  <si>
    <t xml:space="preserve">    the figures again</t>
  </si>
  <si>
    <t>DO NOT proceed until you are satisfied with everything</t>
  </si>
  <si>
    <t>which is displayed on the layouts and you have saved</t>
  </si>
  <si>
    <t>a copy of this workbook at this point.</t>
  </si>
  <si>
    <t>Click here when satisfied.</t>
  </si>
  <si>
    <t>2021-11-04T06:37:51.4351948Z</t>
  </si>
  <si>
    <r>
      <t xml:space="preserve">Click the </t>
    </r>
    <r>
      <rPr>
        <b/>
        <sz val="11"/>
        <color theme="1"/>
        <rFont val="Calibri"/>
        <family val="2"/>
        <scheme val="minor"/>
      </rPr>
      <t>Update Lists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>&amp; Auto Map</t>
    </r>
    <r>
      <rPr>
        <sz val="11"/>
        <color theme="1"/>
        <rFont val="Calibri"/>
        <family val="2"/>
        <scheme val="minor"/>
      </rPr>
      <t xml:space="preserve"> button</t>
    </r>
  </si>
  <si>
    <t xml:space="preserve">Each of these cells have a drop down to select the </t>
  </si>
  <si>
    <t xml:space="preserve">If you are unsure of the type of account the Customer Class </t>
  </si>
  <si>
    <t>AP - Liability</t>
  </si>
  <si>
    <t>AR - Asset</t>
  </si>
  <si>
    <t>CAPITAL - Liability</t>
  </si>
  <si>
    <t>CASHASSET - Asset</t>
  </si>
  <si>
    <t>CMNSTOCK - Liability</t>
  </si>
  <si>
    <t>COGS - Expense</t>
  </si>
  <si>
    <t>DEFINCTAX - Liability</t>
  </si>
  <si>
    <t>DEPOSIT - Asset</t>
  </si>
  <si>
    <t>DEPRECIAT - Asset</t>
  </si>
  <si>
    <t>EXADVERT - Expense</t>
  </si>
  <si>
    <t>EXBANK - Expense</t>
  </si>
  <si>
    <t>EXDEPR - Expense</t>
  </si>
  <si>
    <t>EXINSURE - Expense</t>
  </si>
  <si>
    <t>EXINTEREST - Expense</t>
  </si>
  <si>
    <t>EXLICENS - Expense</t>
  </si>
  <si>
    <t>EXOFFICE - Expense</t>
  </si>
  <si>
    <t>EXOTHER - Expense</t>
  </si>
  <si>
    <t>EXPERS - Expense</t>
  </si>
  <si>
    <t>EXPROF - Expense</t>
  </si>
  <si>
    <t>EXSERVICE - Expense</t>
  </si>
  <si>
    <t>EXTAX - Expense</t>
  </si>
  <si>
    <t>EXTRAVEL - Expense</t>
  </si>
  <si>
    <t>FIXEDASSET - Asset</t>
  </si>
  <si>
    <t>GOODWILL - Asset</t>
  </si>
  <si>
    <t>IA - Asset</t>
  </si>
  <si>
    <t>ININTEREST - Income</t>
  </si>
  <si>
    <t>LTDEBTS - Liability</t>
  </si>
  <si>
    <t>LTINV - Asset</t>
  </si>
  <si>
    <t>LTPROVIS - Asset</t>
  </si>
  <si>
    <t>MINTEREST - Asset</t>
  </si>
  <si>
    <t>NETINCOME - Liability</t>
  </si>
  <si>
    <t>NONOPINC - Income</t>
  </si>
  <si>
    <t>NOTESPAY - Liability</t>
  </si>
  <si>
    <t>OTHCURLIAB - Liability</t>
  </si>
  <si>
    <t>OTHEQUTY - Liability</t>
  </si>
  <si>
    <t>OTHERCURAS - Asset</t>
  </si>
  <si>
    <t>OTHERFIXAS - Asset</t>
  </si>
  <si>
    <t>OTHINCOME - Income</t>
  </si>
  <si>
    <t>OTHLTLIABS - Liability</t>
  </si>
  <si>
    <t>PAIDCAPIT - Liability</t>
  </si>
  <si>
    <t>PREFSTOCK - Liability</t>
  </si>
  <si>
    <t>PREPEXP - Asset</t>
  </si>
  <si>
    <t>RELCURAS - Asset</t>
  </si>
  <si>
    <t>RELCURLIAB - Liability</t>
  </si>
  <si>
    <t>RETEARN - Liability</t>
  </si>
  <si>
    <t>RETURN - Income</t>
  </si>
  <si>
    <t>SALES - Income</t>
  </si>
  <si>
    <t>STINV - Asset</t>
  </si>
  <si>
    <t>STLOANS - Liability</t>
  </si>
  <si>
    <t>STPROVIS - Liability</t>
  </si>
  <si>
    <t>TAXESPAY - Liability</t>
  </si>
  <si>
    <t>TRGL - Liability</t>
  </si>
  <si>
    <t>TYPE</t>
  </si>
  <si>
    <t>CUSTOMER ACCOUNT CLASS DETAIL</t>
  </si>
  <si>
    <t>Return Class</t>
  </si>
  <si>
    <t>Class Name - Type</t>
  </si>
  <si>
    <t>value in the dropdown</t>
  </si>
  <si>
    <t>Connection:</t>
  </si>
  <si>
    <t xml:space="preserve"> Company Name:</t>
  </si>
  <si>
    <t xml:space="preserve"> Connection Name:</t>
  </si>
  <si>
    <t xml:space="preserve"> Current Financial Year:</t>
  </si>
  <si>
    <t>Velixo Mapping Section</t>
  </si>
  <si>
    <t>JOINED</t>
  </si>
  <si>
    <t xml:space="preserve">Profit &amp; Loss </t>
  </si>
  <si>
    <t xml:space="preserve">The final step is to remove all the mapping workings </t>
  </si>
  <si>
    <t>Complete the mapping: (column MAP CLASSES HERE)</t>
  </si>
  <si>
    <r>
      <t xml:space="preserve">You are mapping the Customer Class on the </t>
    </r>
    <r>
      <rPr>
        <b/>
        <i/>
        <sz val="10"/>
        <color theme="1"/>
        <rFont val="Calibri"/>
        <family val="2"/>
        <scheme val="minor"/>
      </rPr>
      <t>LEFT</t>
    </r>
    <r>
      <rPr>
        <i/>
        <sz val="10"/>
        <color theme="1"/>
        <rFont val="Calibri"/>
        <family val="2"/>
        <scheme val="minor"/>
      </rPr>
      <t xml:space="preserve"> to a </t>
    </r>
  </si>
  <si>
    <t>relates to then look at the the Class Name - Type field or look</t>
  </si>
  <si>
    <r>
      <t>at the customer accounts allocated to that class  (</t>
    </r>
    <r>
      <rPr>
        <b/>
        <i/>
        <sz val="10"/>
        <color theme="1"/>
        <rFont val="Calibri"/>
        <family val="2"/>
        <scheme val="minor"/>
      </rPr>
      <t>on the RIGHT</t>
    </r>
    <r>
      <rPr>
        <i/>
        <sz val="10"/>
        <color theme="1"/>
        <rFont val="Calibri"/>
        <family val="2"/>
        <scheme val="minor"/>
      </rPr>
      <t>)</t>
    </r>
  </si>
  <si>
    <t>RETURN TO MAPPING  SECTION</t>
  </si>
  <si>
    <t xml:space="preserve">1. Ensure the Net Profit on the P &amp; L Summary agrees to </t>
  </si>
  <si>
    <t>3. If you need to amend a mapping do so now and check</t>
  </si>
  <si>
    <t>(This will be the LIVE copy for the client)</t>
  </si>
  <si>
    <r>
      <t>2. Ensure the Balance Sheet balances (</t>
    </r>
    <r>
      <rPr>
        <b/>
        <sz val="11"/>
        <color theme="1"/>
        <rFont val="Calibri"/>
        <family val="2"/>
        <scheme val="minor"/>
      </rPr>
      <t>Select Month cell C8</t>
    </r>
    <r>
      <rPr>
        <sz val="11"/>
        <color theme="1"/>
        <rFont val="Calibri"/>
        <family val="2"/>
        <scheme val="minor"/>
      </rPr>
      <t>)</t>
    </r>
  </si>
  <si>
    <t>STEP 1:  Create a connection to the client's data</t>
  </si>
  <si>
    <t>Create a connection</t>
  </si>
  <si>
    <t>Rules of the Free Licence</t>
  </si>
  <si>
    <t>Limited to 2 worksheets in the workbook</t>
  </si>
  <si>
    <t>No Distribution, Writeback or GI Function</t>
  </si>
  <si>
    <t>Limited to 1000 Velixo functions</t>
  </si>
  <si>
    <t>Single Tenant, Single URL,</t>
  </si>
  <si>
    <t>How to use the Drilldown feature</t>
  </si>
  <si>
    <t>Create your first Velixo Report</t>
  </si>
  <si>
    <t>Commonly used options on the Acumatica Tab</t>
  </si>
  <si>
    <t>STEP 3:</t>
  </si>
  <si>
    <t>STEP 4:</t>
  </si>
  <si>
    <t>STEP 5:</t>
  </si>
  <si>
    <t>Select the Month to report on using the dropdown in Cell C7</t>
  </si>
  <si>
    <r>
      <rPr>
        <sz val="11"/>
        <color theme="1"/>
        <rFont val="Calibri"/>
        <family val="2"/>
        <scheme val="minor"/>
      </rPr>
      <t xml:space="preserve">4) </t>
    </r>
    <r>
      <rPr>
        <b/>
        <sz val="11"/>
        <color theme="1"/>
        <rFont val="Calibri"/>
        <family val="2"/>
        <scheme val="minor"/>
      </rPr>
      <t>Save the workbook</t>
    </r>
  </si>
  <si>
    <t>STEP 6:</t>
  </si>
  <si>
    <t xml:space="preserve">STEP 7:  SAVE THE WORKBOOK </t>
  </si>
  <si>
    <t xml:space="preserve">There is no going back after this step, if something goes </t>
  </si>
  <si>
    <t>wrong you must start again with the original workbook.</t>
  </si>
  <si>
    <t>STEP 2: Fill in the following:</t>
  </si>
  <si>
    <t>class name to map to. They are in order of Asset/Liab/Income/Exp</t>
  </si>
  <si>
    <t>Check each layout</t>
  </si>
  <si>
    <t xml:space="preserve"> Drilldown Included</t>
  </si>
  <si>
    <t>AR | Asset - Accounts Receivables</t>
  </si>
  <si>
    <t>CASHASSET | Asset - Cash and Cash equivalents</t>
  </si>
  <si>
    <t>DEPOSIT | Asset - Deposits</t>
  </si>
  <si>
    <t>DEPRECIAT | Asset - Accumulated depreciation</t>
  </si>
  <si>
    <t>FIXEDASSET | Asset - Property, plant and equipment</t>
  </si>
  <si>
    <t>GOODWILL | Asset - Goodwill</t>
  </si>
  <si>
    <t>LTINV | Asset - Long-term Investment</t>
  </si>
  <si>
    <t>OTHERCURAS | Asset - Other current assets</t>
  </si>
  <si>
    <t>OTHERFIXAS | Asset - Other fixed assets</t>
  </si>
  <si>
    <t>PREPEXP | Asset - Prepaid Expenses</t>
  </si>
  <si>
    <t>COGS | Expense - COGS</t>
  </si>
  <si>
    <t>EXADVERT | Expense - Expense - Advertising</t>
  </si>
  <si>
    <t>EXBANK | Expense - Expense - Bank Fees</t>
  </si>
  <si>
    <t>EXDEPR | Expense - Expense - Depreciation</t>
  </si>
  <si>
    <t>EXINSURE | Expense - Expense - Insurance</t>
  </si>
  <si>
    <t>EXINTEREST | Expense - Expense - Interest</t>
  </si>
  <si>
    <t>EXLICENS | Expense - Expense - Licenses</t>
  </si>
  <si>
    <t>EXOFFICE | Expense - Expense - Office</t>
  </si>
  <si>
    <t>EXOTHER | Expense - Expense - Other</t>
  </si>
  <si>
    <t>EXPERS | Expense - Expense - Personnel</t>
  </si>
  <si>
    <t>EXPROF | Expense - Expense - Professional</t>
  </si>
  <si>
    <t>EXSERVICE | Expense - Expense - Service and Utilities</t>
  </si>
  <si>
    <t>EXTAX | Expense - Expense - Taxes</t>
  </si>
  <si>
    <t>EXTRAVEL | Expense - Expense - Travel</t>
  </si>
  <si>
    <t>ININTEREST | Income - Interest Income</t>
  </si>
  <si>
    <t>RETURN | Income - Returns and Allowances</t>
  </si>
  <si>
    <t>SALES | Income - Income - Sales</t>
  </si>
  <si>
    <t>AP | Liability - Accounts Payable</t>
  </si>
  <si>
    <t>CAPITAL | Liability - Share capital</t>
  </si>
  <si>
    <t>DEFINCTAX | Liability - Deferred income taxes</t>
  </si>
  <si>
    <t>NETINCOME | Liability - Net income / (loss)</t>
  </si>
  <si>
    <t>OTHLTLIABS | Liability - Other long-term Liabs</t>
  </si>
  <si>
    <t>PAIDCAPIT | Liability - Additional paid-in capital</t>
  </si>
  <si>
    <t>RETEARN | Liability - Retained Earnings - Loss carry-forward</t>
  </si>
  <si>
    <t>STLOANS | Liability - Short term loans</t>
  </si>
  <si>
    <t>STPROVIS | Liability - Short-term Provisions</t>
  </si>
  <si>
    <t>TAXESPAY | Liability - Taxes payable</t>
  </si>
  <si>
    <t>Inventories</t>
  </si>
  <si>
    <t>WIP</t>
  </si>
  <si>
    <t>WAREHOUSE - Asset</t>
  </si>
  <si>
    <t>WIP - Asset</t>
  </si>
  <si>
    <t>INVENTORY | Asset - Inventories</t>
  </si>
  <si>
    <t>Balance Check</t>
  </si>
  <si>
    <t>Balance Check:</t>
  </si>
  <si>
    <t>Net Profit/Loss</t>
  </si>
  <si>
    <t>P&amp;L Difference</t>
  </si>
  <si>
    <t>Data Validation List</t>
  </si>
  <si>
    <t>OTHINCOME | Income - Other Income</t>
  </si>
  <si>
    <t>OTHCURLIAB | Liability - Other current liabilities</t>
  </si>
  <si>
    <t>OTHEQUTY | Liability - Other Equity,Common/Preferred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</si>
</sst>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_-;\-* #,##0.00_-;_-* &quot;-&quot;??_-;_-@_-"/>
    <numFmt numFmtId="165" formatCode="#,##0;[Red]\(#,##0\);&quot;-&quot;"/>
    <numFmt numFmtId="166" formatCode="&quot;$&quot;#,##0;[Red]\(&quot;$&quot;#,##0\);&quot;-&quot;"/>
    <numFmt numFmtId="167" formatCode="#,##0%;[Red]\(#,##0%\);&quot;-&quot;"/>
    <numFmt numFmtId="168" formatCode="&quot;$&quot;#,##0;[Red]\(&quot;$&quot;#,##0\);\-"/>
    <numFmt numFmtId="169" formatCode="\ #,##0.00;\(#,##0.00\)"/>
    <numFmt numFmtId="170" formatCode="#,##0.00;\(#,##0.00\)"/>
    <numFmt numFmtId="171" formatCode="_(* #,##0_);[Red]_(* \(#,##0\);_(* &quot;-&quot;??_);_(@_)"/>
    <numFmt numFmtId="172" formatCode="_(* #,##0%_);[Red]_(* \(#,##0%\);_(* &quot;-&quot;??_);_(@_)"/>
    <numFmt numFmtId="173" formatCode="_-&quot;$&quot;* #,##0.00_-;\-&quot;$&quot;* #,##0.00_-;_-&quot;$&quot;* &quot;-&quot;??_-;_-@_-"/>
    <numFmt numFmtId="174" formatCode="dd\ mmmm\ yyyy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color theme="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sz val="9"/>
      <name val="Tahoma"/>
      <family val="2"/>
    </font>
    <font>
      <b/>
      <sz val="11"/>
      <color rgb="FFFFFFFF"/>
      <name val="Calibri"/>
      <family val="2"/>
    </font>
    <font>
      <b/>
      <sz val="10"/>
      <color rgb="FF000000"/>
      <name val="arial                         "/>
    </font>
    <font>
      <b/>
      <sz val="8"/>
      <color rgb="FF000000"/>
      <name val="arial                         "/>
    </font>
    <font>
      <sz val="9"/>
      <name val="Tahoma"/>
      <family val="2"/>
    </font>
    <font>
      <b/>
      <u/>
      <sz val="12"/>
      <color rgb="FF000000"/>
      <name val="arial                         "/>
    </font>
    <font>
      <b/>
      <sz val="11"/>
      <color rgb="FF000000"/>
      <name val="Calibri"/>
      <family val="2"/>
    </font>
    <font>
      <sz val="8"/>
      <color rgb="FF000000"/>
      <name val="arial                         "/>
    </font>
    <font>
      <b/>
      <u/>
      <sz val="8"/>
      <color rgb="FF000000"/>
      <name val="arial                         "/>
    </font>
    <font>
      <b/>
      <sz val="9"/>
      <color rgb="FF000000"/>
      <name val="arial                         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sz val="18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26"/>
      <color rgb="FF000000"/>
      <name val="Arial"/>
      <family val="2"/>
    </font>
    <font>
      <sz val="28"/>
      <color rgb="FF00000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rgb="FF000000"/>
      <name val="Arial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7" tint="0.79998168889431442"/>
      <name val="Calibri"/>
      <family val="2"/>
    </font>
    <font>
      <b/>
      <sz val="11"/>
      <color theme="7" tint="0.79998168889431442"/>
      <name val="Wingdings"/>
      <charset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1"/>
      <name val="Calibri Light"/>
      <family val="2"/>
      <scheme val="major"/>
    </font>
    <font>
      <b/>
      <sz val="10"/>
      <color indexed="81"/>
      <name val="Calibri Light"/>
      <family val="2"/>
      <scheme val="major"/>
    </font>
    <font>
      <b/>
      <sz val="24"/>
      <name val="Arial"/>
      <family val="2"/>
    </font>
    <font>
      <sz val="24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b/>
      <u/>
      <sz val="16"/>
      <color theme="4" tint="-0.249977111117893"/>
      <name val="Calibri"/>
      <family val="2"/>
      <scheme val="minor"/>
    </font>
    <font>
      <b/>
      <u/>
      <sz val="16"/>
      <color rgb="FF355191"/>
      <name val="Calibri"/>
      <family val="2"/>
      <scheme val="minor"/>
    </font>
    <font>
      <b/>
      <sz val="16"/>
      <color rgb="FF35519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i/>
      <u/>
      <sz val="10"/>
      <color rgb="FF000000"/>
      <name val="Arial"/>
      <family val="2"/>
    </font>
    <font>
      <i/>
      <sz val="8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8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2868B6"/>
        <bgColor indexed="64"/>
      </patternFill>
    </fill>
    <fill>
      <patternFill patternType="solid">
        <fgColor rgb="FF2868B6"/>
        <bgColor rgb="FF000000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rgb="FF3354BF"/>
      </left>
      <right style="medium">
        <color rgb="FF3354BF"/>
      </right>
      <top style="medium">
        <color rgb="FF3354BF"/>
      </top>
      <bottom style="medium">
        <color rgb="FF3354BF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52">
    <xf numFmtId="0" fontId="0" fillId="0" borderId="0"/>
    <xf numFmtId="0" fontId="2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2" fillId="0" borderId="0" applyAlignment="0"/>
    <xf numFmtId="0" fontId="13" fillId="4" borderId="3" applyAlignment="0"/>
    <xf numFmtId="0" fontId="14" fillId="0" borderId="0">
      <alignment horizontal="left" vertical="top" wrapText="1"/>
    </xf>
    <xf numFmtId="0" fontId="14" fillId="0" borderId="0">
      <alignment horizontal="right" vertical="top" wrapText="1"/>
    </xf>
    <xf numFmtId="0" fontId="15" fillId="0" borderId="0">
      <alignment horizontal="left" vertical="top" wrapText="1"/>
    </xf>
    <xf numFmtId="0" fontId="16" fillId="5" borderId="0"/>
    <xf numFmtId="0" fontId="17" fillId="0" borderId="0">
      <alignment horizontal="left" vertical="top" wrapText="1"/>
    </xf>
    <xf numFmtId="40" fontId="18" fillId="6" borderId="4"/>
    <xf numFmtId="4" fontId="19" fillId="0" borderId="0">
      <alignment horizontal="right" vertical="top" wrapText="1"/>
    </xf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6"/>
    <xf numFmtId="0" fontId="20" fillId="0" borderId="0">
      <alignment horizontal="left" vertical="top" wrapText="1"/>
    </xf>
    <xf numFmtId="0" fontId="16" fillId="0" borderId="0" applyAlignment="0"/>
    <xf numFmtId="0" fontId="19" fillId="0" borderId="0">
      <alignment horizontal="right" vertical="top" wrapText="1"/>
    </xf>
    <xf numFmtId="0" fontId="14" fillId="0" borderId="0">
      <alignment horizontal="left" vertical="top" wrapText="1"/>
    </xf>
    <xf numFmtId="0" fontId="19" fillId="0" borderId="0">
      <alignment horizontal="right" vertical="top" wrapText="1"/>
    </xf>
    <xf numFmtId="0" fontId="15" fillId="0" borderId="0">
      <alignment horizontal="left" vertical="top" wrapText="1"/>
    </xf>
    <xf numFmtId="0" fontId="14" fillId="0" borderId="0">
      <alignment horizontal="right" vertical="top" wrapText="1"/>
    </xf>
    <xf numFmtId="0" fontId="16" fillId="5" borderId="0"/>
    <xf numFmtId="0" fontId="19" fillId="0" borderId="0">
      <alignment horizontal="left" vertical="top" wrapText="1"/>
    </xf>
    <xf numFmtId="169" fontId="19" fillId="0" borderId="0">
      <alignment horizontal="right" vertical="top" wrapText="1"/>
    </xf>
    <xf numFmtId="170" fontId="19" fillId="0" borderId="0">
      <alignment horizontal="right" vertical="top" wrapText="1"/>
    </xf>
    <xf numFmtId="169" fontId="15" fillId="0" borderId="0">
      <alignment horizontal="right" vertical="top" wrapText="1"/>
    </xf>
    <xf numFmtId="170" fontId="15" fillId="0" borderId="0">
      <alignment horizontal="right" vertical="top" wrapText="1"/>
    </xf>
    <xf numFmtId="0" fontId="16" fillId="0" borderId="6"/>
    <xf numFmtId="169" fontId="14" fillId="0" borderId="0">
      <alignment horizontal="right" vertical="top" wrapText="1"/>
    </xf>
    <xf numFmtId="170" fontId="14" fillId="0" borderId="0">
      <alignment horizontal="right" vertical="top" wrapText="1"/>
    </xf>
    <xf numFmtId="0" fontId="16" fillId="0" borderId="7"/>
    <xf numFmtId="0" fontId="15" fillId="0" borderId="0">
      <alignment horizontal="left" vertical="top" wrapText="1"/>
    </xf>
    <xf numFmtId="0" fontId="14" fillId="0" borderId="0">
      <alignment horizontal="right" vertical="top" wrapText="1"/>
    </xf>
    <xf numFmtId="0" fontId="16" fillId="5" borderId="0"/>
    <xf numFmtId="0" fontId="19" fillId="0" borderId="0">
      <alignment horizontal="left" vertical="top" wrapText="1"/>
    </xf>
    <xf numFmtId="4" fontId="19" fillId="0" borderId="0">
      <alignment horizontal="right" vertical="top" wrapText="1"/>
    </xf>
    <xf numFmtId="0" fontId="19" fillId="0" borderId="0">
      <alignment horizontal="right" vertical="top" wrapText="1"/>
    </xf>
    <xf numFmtId="4" fontId="15" fillId="0" borderId="0">
      <alignment horizontal="right" vertical="top" wrapText="1"/>
    </xf>
    <xf numFmtId="0" fontId="15" fillId="0" borderId="0">
      <alignment horizontal="right" vertical="top" wrapText="1"/>
    </xf>
    <xf numFmtId="0" fontId="21" fillId="0" borderId="0">
      <alignment horizontal="left" vertical="top" wrapText="1"/>
    </xf>
    <xf numFmtId="4" fontId="21" fillId="0" borderId="0">
      <alignment horizontal="right" vertical="top" wrapText="1"/>
    </xf>
    <xf numFmtId="0" fontId="21" fillId="0" borderId="0">
      <alignment horizontal="right" vertical="top" wrapText="1"/>
    </xf>
    <xf numFmtId="4" fontId="14" fillId="0" borderId="0">
      <alignment horizontal="right" vertical="top" wrapText="1"/>
    </xf>
    <xf numFmtId="0" fontId="14" fillId="0" borderId="0">
      <alignment horizontal="right" vertical="top" wrapText="1"/>
    </xf>
    <xf numFmtId="0" fontId="12" fillId="0" borderId="0" applyAlignment="0"/>
    <xf numFmtId="9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40" fillId="6" borderId="4" applyAlignment="0"/>
    <xf numFmtId="0" fontId="59" fillId="0" borderId="0" applyNumberFormat="0" applyFill="0" applyBorder="0" applyAlignment="0" applyProtection="0"/>
  </cellStyleXfs>
  <cellXfs count="214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0" fillId="0" borderId="0" xfId="0" applyFill="1"/>
    <xf numFmtId="0" fontId="7" fillId="2" borderId="0" xfId="1" quotePrefix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3" fillId="2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vertical="center"/>
    </xf>
    <xf numFmtId="0" fontId="10" fillId="2" borderId="0" xfId="1" quotePrefix="1" applyFont="1" applyFill="1" applyBorder="1" applyAlignment="1"/>
    <xf numFmtId="0" fontId="3" fillId="2" borderId="5" xfId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right" vertical="center"/>
    </xf>
    <xf numFmtId="0" fontId="10" fillId="2" borderId="5" xfId="1" quotePrefix="1" applyFont="1" applyFill="1" applyBorder="1" applyAlignment="1"/>
    <xf numFmtId="0" fontId="22" fillId="2" borderId="0" xfId="1" applyFont="1" applyFill="1" applyBorder="1" applyAlignment="1">
      <alignment horizontal="right" vertical="center"/>
    </xf>
    <xf numFmtId="167" fontId="3" fillId="2" borderId="0" xfId="2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5" xfId="1" applyFont="1" applyFill="1" applyBorder="1" applyAlignment="1">
      <alignment vertical="center"/>
    </xf>
    <xf numFmtId="165" fontId="3" fillId="0" borderId="0" xfId="1" applyNumberFormat="1" applyFont="1" applyFill="1" applyAlignment="1">
      <alignment horizontal="right" vertical="center"/>
    </xf>
    <xf numFmtId="0" fontId="3" fillId="8" borderId="0" xfId="1" applyFont="1" applyFill="1" applyAlignment="1">
      <alignment vertical="center"/>
    </xf>
    <xf numFmtId="0" fontId="24" fillId="8" borderId="0" xfId="1" quotePrefix="1" applyFont="1" applyFill="1" applyAlignment="1">
      <alignment vertical="center"/>
    </xf>
    <xf numFmtId="0" fontId="3" fillId="8" borderId="0" xfId="1" applyFont="1" applyFill="1" applyAlignment="1">
      <alignment horizontal="right" vertical="center"/>
    </xf>
    <xf numFmtId="0" fontId="25" fillId="8" borderId="0" xfId="1" applyFont="1" applyFill="1" applyAlignment="1">
      <alignment vertical="center"/>
    </xf>
    <xf numFmtId="0" fontId="26" fillId="0" borderId="0" xfId="1" applyFont="1" applyFill="1" applyAlignment="1">
      <alignment vertical="center"/>
    </xf>
    <xf numFmtId="0" fontId="27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7" fillId="0" borderId="0" xfId="1" applyFont="1" applyFill="1" applyBorder="1" applyAlignment="1">
      <alignment vertical="center"/>
    </xf>
    <xf numFmtId="0" fontId="27" fillId="2" borderId="0" xfId="1" applyFont="1" applyFill="1" applyAlignment="1">
      <alignment vertical="center"/>
    </xf>
    <xf numFmtId="0" fontId="1" fillId="0" borderId="0" xfId="0" applyFont="1" applyBorder="1"/>
    <xf numFmtId="168" fontId="27" fillId="2" borderId="0" xfId="1" applyNumberFormat="1" applyFont="1" applyFill="1" applyAlignment="1">
      <alignment vertical="center"/>
    </xf>
    <xf numFmtId="0" fontId="28" fillId="2" borderId="0" xfId="1" applyFont="1" applyFill="1" applyAlignment="1">
      <alignment vertical="center"/>
    </xf>
    <xf numFmtId="0" fontId="27" fillId="2" borderId="0" xfId="1" applyFont="1" applyFill="1" applyAlignment="1">
      <alignment horizontal="right" vertical="center"/>
    </xf>
    <xf numFmtId="0" fontId="27" fillId="0" borderId="0" xfId="1" applyFont="1" applyFill="1" applyAlignment="1">
      <alignment horizontal="right" vertical="center"/>
    </xf>
    <xf numFmtId="0" fontId="11" fillId="0" borderId="0" xfId="1" quotePrefix="1" applyFont="1" applyFill="1" applyBorder="1" applyAlignment="1"/>
    <xf numFmtId="0" fontId="30" fillId="0" borderId="0" xfId="1" quotePrefix="1" applyFont="1" applyFill="1" applyBorder="1" applyAlignment="1"/>
    <xf numFmtId="0" fontId="24" fillId="7" borderId="0" xfId="1" quotePrefix="1" applyFont="1" applyFill="1" applyAlignment="1">
      <alignment vertical="center"/>
    </xf>
    <xf numFmtId="0" fontId="25" fillId="7" borderId="0" xfId="3" applyFont="1" applyFill="1" applyAlignment="1">
      <alignment horizontal="right" vertical="center"/>
    </xf>
    <xf numFmtId="0" fontId="30" fillId="0" borderId="5" xfId="1" quotePrefix="1" applyFont="1" applyFill="1" applyBorder="1" applyAlignment="1"/>
    <xf numFmtId="0" fontId="32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166" fontId="3" fillId="0" borderId="0" xfId="1" applyNumberFormat="1" applyFont="1" applyFill="1" applyAlignment="1">
      <alignment vertical="center"/>
    </xf>
    <xf numFmtId="0" fontId="3" fillId="7" borderId="0" xfId="1" applyFont="1" applyFill="1" applyAlignment="1">
      <alignment vertical="center"/>
    </xf>
    <xf numFmtId="0" fontId="33" fillId="2" borderId="0" xfId="1" applyFont="1" applyFill="1" applyAlignment="1">
      <alignment vertical="center"/>
    </xf>
    <xf numFmtId="171" fontId="27" fillId="0" borderId="0" xfId="1" applyNumberFormat="1" applyFont="1" applyFill="1" applyBorder="1" applyAlignment="1">
      <alignment horizontal="right" vertical="center"/>
    </xf>
    <xf numFmtId="171" fontId="27" fillId="0" borderId="0" xfId="1" applyNumberFormat="1" applyFont="1" applyFill="1" applyBorder="1" applyAlignment="1">
      <alignment vertical="center"/>
    </xf>
    <xf numFmtId="171" fontId="27" fillId="2" borderId="0" xfId="1" applyNumberFormat="1" applyFont="1" applyFill="1" applyAlignment="1">
      <alignment horizontal="right" vertical="center"/>
    </xf>
    <xf numFmtId="171" fontId="27" fillId="2" borderId="0" xfId="1" applyNumberFormat="1" applyFont="1" applyFill="1" applyAlignment="1">
      <alignment vertical="center"/>
    </xf>
    <xf numFmtId="172" fontId="27" fillId="0" borderId="0" xfId="1" applyNumberFormat="1" applyFont="1" applyFill="1" applyBorder="1" applyAlignment="1">
      <alignment vertical="center"/>
    </xf>
    <xf numFmtId="172" fontId="27" fillId="2" borderId="0" xfId="2" applyNumberFormat="1" applyFont="1" applyFill="1" applyAlignment="1">
      <alignment horizontal="right" vertical="center"/>
    </xf>
    <xf numFmtId="172" fontId="29" fillId="2" borderId="0" xfId="2" applyNumberFormat="1" applyFont="1" applyFill="1" applyAlignment="1">
      <alignment horizontal="right" vertical="center"/>
    </xf>
    <xf numFmtId="172" fontId="27" fillId="2" borderId="0" xfId="1" applyNumberFormat="1" applyFont="1" applyFill="1" applyAlignment="1">
      <alignment vertical="center"/>
    </xf>
    <xf numFmtId="171" fontId="27" fillId="2" borderId="2" xfId="1" applyNumberFormat="1" applyFont="1" applyFill="1" applyBorder="1" applyAlignment="1">
      <alignment vertical="center"/>
    </xf>
    <xf numFmtId="171" fontId="27" fillId="2" borderId="0" xfId="1" applyNumberFormat="1" applyFont="1" applyFill="1" applyBorder="1" applyAlignment="1">
      <alignment horizontal="right" vertical="center"/>
    </xf>
    <xf numFmtId="171" fontId="27" fillId="2" borderId="0" xfId="1" applyNumberFormat="1" applyFont="1" applyFill="1" applyBorder="1" applyAlignment="1">
      <alignment vertical="center"/>
    </xf>
    <xf numFmtId="0" fontId="27" fillId="2" borderId="0" xfId="1" applyFont="1" applyFill="1" applyBorder="1" applyAlignment="1">
      <alignment vertical="center"/>
    </xf>
    <xf numFmtId="171" fontId="27" fillId="2" borderId="9" xfId="1" applyNumberFormat="1" applyFont="1" applyFill="1" applyBorder="1" applyAlignment="1">
      <alignment horizontal="right" vertical="center"/>
    </xf>
    <xf numFmtId="171" fontId="27" fillId="2" borderId="10" xfId="1" applyNumberFormat="1" applyFont="1" applyFill="1" applyBorder="1" applyAlignment="1">
      <alignment horizontal="right" vertical="center"/>
    </xf>
    <xf numFmtId="171" fontId="27" fillId="2" borderId="11" xfId="1" applyNumberFormat="1" applyFont="1" applyFill="1" applyBorder="1" applyAlignment="1">
      <alignment horizontal="right" vertical="center"/>
    </xf>
    <xf numFmtId="172" fontId="27" fillId="2" borderId="9" xfId="2" applyNumberFormat="1" applyFont="1" applyFill="1" applyBorder="1" applyAlignment="1">
      <alignment horizontal="right" vertical="center"/>
    </xf>
    <xf numFmtId="172" fontId="27" fillId="2" borderId="10" xfId="2" applyNumberFormat="1" applyFont="1" applyFill="1" applyBorder="1" applyAlignment="1">
      <alignment horizontal="right" vertical="center"/>
    </xf>
    <xf numFmtId="172" fontId="27" fillId="2" borderId="11" xfId="2" applyNumberFormat="1" applyFont="1" applyFill="1" applyBorder="1" applyAlignment="1">
      <alignment horizontal="right" vertical="center"/>
    </xf>
    <xf numFmtId="172" fontId="27" fillId="2" borderId="0" xfId="2" applyNumberFormat="1" applyFont="1" applyFill="1" applyBorder="1" applyAlignment="1">
      <alignment horizontal="right" vertical="center"/>
    </xf>
    <xf numFmtId="171" fontId="27" fillId="2" borderId="3" xfId="1" applyNumberFormat="1" applyFont="1" applyFill="1" applyBorder="1" applyAlignment="1">
      <alignment horizontal="right" vertical="center"/>
    </xf>
    <xf numFmtId="172" fontId="27" fillId="2" borderId="3" xfId="2" applyNumberFormat="1" applyFont="1" applyFill="1" applyBorder="1" applyAlignment="1">
      <alignment horizontal="right" vertical="center"/>
    </xf>
    <xf numFmtId="0" fontId="28" fillId="2" borderId="0" xfId="1" applyFont="1" applyFill="1" applyBorder="1" applyAlignment="1">
      <alignment vertical="center"/>
    </xf>
    <xf numFmtId="0" fontId="29" fillId="2" borderId="0" xfId="1" applyFont="1" applyFill="1" applyBorder="1" applyAlignment="1">
      <alignment vertical="center"/>
    </xf>
    <xf numFmtId="171" fontId="28" fillId="2" borderId="0" xfId="1" applyNumberFormat="1" applyFont="1" applyFill="1" applyBorder="1" applyAlignment="1">
      <alignment horizontal="right" vertical="center"/>
    </xf>
    <xf numFmtId="171" fontId="28" fillId="2" borderId="0" xfId="1" applyNumberFormat="1" applyFont="1" applyFill="1" applyBorder="1" applyAlignment="1">
      <alignment vertical="center"/>
    </xf>
    <xf numFmtId="171" fontId="28" fillId="2" borderId="2" xfId="1" applyNumberFormat="1" applyFont="1" applyFill="1" applyBorder="1" applyAlignment="1">
      <alignment horizontal="right" vertical="center"/>
    </xf>
    <xf numFmtId="171" fontId="28" fillId="2" borderId="2" xfId="1" applyNumberFormat="1" applyFont="1" applyFill="1" applyBorder="1" applyAlignment="1">
      <alignment vertical="center"/>
    </xf>
    <xf numFmtId="168" fontId="28" fillId="2" borderId="2" xfId="1" applyNumberFormat="1" applyFont="1" applyFill="1" applyBorder="1" applyAlignment="1">
      <alignment vertical="center"/>
    </xf>
    <xf numFmtId="172" fontId="28" fillId="2" borderId="2" xfId="2" applyNumberFormat="1" applyFont="1" applyFill="1" applyBorder="1" applyAlignment="1">
      <alignment horizontal="right" vertical="center"/>
    </xf>
    <xf numFmtId="168" fontId="27" fillId="2" borderId="2" xfId="1" applyNumberFormat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171" fontId="28" fillId="2" borderId="0" xfId="1" applyNumberFormat="1" applyFont="1" applyFill="1" applyAlignment="1">
      <alignment vertical="center"/>
    </xf>
    <xf numFmtId="172" fontId="29" fillId="2" borderId="0" xfId="2" applyNumberFormat="1" applyFont="1" applyFill="1" applyBorder="1" applyAlignment="1">
      <alignment horizontal="right" vertical="center"/>
    </xf>
    <xf numFmtId="172" fontId="29" fillId="2" borderId="0" xfId="1" applyNumberFormat="1" applyFont="1" applyFill="1" applyBorder="1" applyAlignment="1">
      <alignment vertical="center"/>
    </xf>
    <xf numFmtId="172" fontId="27" fillId="2" borderId="0" xfId="1" applyNumberFormat="1" applyFont="1" applyFill="1" applyBorder="1" applyAlignment="1">
      <alignment vertical="center"/>
    </xf>
    <xf numFmtId="172" fontId="28" fillId="0" borderId="0" xfId="1" applyNumberFormat="1" applyFont="1" applyFill="1" applyBorder="1" applyAlignment="1">
      <alignment vertical="center"/>
    </xf>
    <xf numFmtId="0" fontId="28" fillId="0" borderId="0" xfId="1" applyFont="1" applyFill="1" applyBorder="1" applyAlignment="1">
      <alignment vertical="center"/>
    </xf>
    <xf numFmtId="171" fontId="28" fillId="3" borderId="1" xfId="1" applyNumberFormat="1" applyFont="1" applyFill="1" applyBorder="1" applyAlignment="1">
      <alignment horizontal="right" vertical="center"/>
    </xf>
    <xf numFmtId="171" fontId="28" fillId="3" borderId="1" xfId="1" applyNumberFormat="1" applyFont="1" applyFill="1" applyBorder="1" applyAlignment="1">
      <alignment vertical="center"/>
    </xf>
    <xf numFmtId="168" fontId="28" fillId="3" borderId="1" xfId="1" applyNumberFormat="1" applyFont="1" applyFill="1" applyBorder="1" applyAlignment="1">
      <alignment vertical="center"/>
    </xf>
    <xf numFmtId="172" fontId="28" fillId="3" borderId="1" xfId="2" applyNumberFormat="1" applyFont="1" applyFill="1" applyBorder="1" applyAlignment="1">
      <alignment horizontal="right" vertical="center"/>
    </xf>
    <xf numFmtId="171" fontId="28" fillId="3" borderId="2" xfId="1" applyNumberFormat="1" applyFont="1" applyFill="1" applyBorder="1" applyAlignment="1">
      <alignment horizontal="right" vertical="center"/>
    </xf>
    <xf numFmtId="171" fontId="28" fillId="3" borderId="2" xfId="1" applyNumberFormat="1" applyFont="1" applyFill="1" applyBorder="1" applyAlignment="1">
      <alignment vertical="center"/>
    </xf>
    <xf numFmtId="0" fontId="28" fillId="3" borderId="2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0" fontId="34" fillId="2" borderId="5" xfId="1" quotePrefix="1" applyFont="1" applyFill="1" applyBorder="1" applyAlignment="1"/>
    <xf numFmtId="165" fontId="2" fillId="0" borderId="0" xfId="1" applyNumberFormat="1" applyFont="1" applyFill="1" applyAlignment="1">
      <alignment horizontal="right" vertical="center"/>
    </xf>
    <xf numFmtId="0" fontId="35" fillId="0" borderId="0" xfId="0" applyFont="1" applyBorder="1"/>
    <xf numFmtId="0" fontId="2" fillId="2" borderId="0" xfId="1" applyFont="1" applyFill="1" applyBorder="1" applyAlignment="1">
      <alignment vertical="center"/>
    </xf>
    <xf numFmtId="0" fontId="27" fillId="8" borderId="0" xfId="1" applyFont="1" applyFill="1" applyAlignment="1">
      <alignment vertical="center"/>
    </xf>
    <xf numFmtId="171" fontId="27" fillId="0" borderId="0" xfId="1" applyNumberFormat="1" applyFont="1" applyFill="1" applyAlignment="1">
      <alignment horizontal="right" vertical="center"/>
    </xf>
    <xf numFmtId="171" fontId="28" fillId="0" borderId="1" xfId="1" applyNumberFormat="1" applyFont="1" applyFill="1" applyBorder="1" applyAlignment="1">
      <alignment horizontal="right" vertical="center"/>
    </xf>
    <xf numFmtId="171" fontId="27" fillId="0" borderId="0" xfId="1" applyNumberFormat="1" applyFont="1" applyFill="1" applyAlignment="1">
      <alignment vertical="center"/>
    </xf>
    <xf numFmtId="171" fontId="27" fillId="0" borderId="9" xfId="1" applyNumberFormat="1" applyFont="1" applyFill="1" applyBorder="1" applyAlignment="1">
      <alignment horizontal="right" vertical="center"/>
    </xf>
    <xf numFmtId="171" fontId="27" fillId="0" borderId="10" xfId="1" applyNumberFormat="1" applyFont="1" applyFill="1" applyBorder="1" applyAlignment="1">
      <alignment horizontal="right" vertical="center"/>
    </xf>
    <xf numFmtId="171" fontId="27" fillId="0" borderId="11" xfId="1" applyNumberFormat="1" applyFont="1" applyFill="1" applyBorder="1" applyAlignment="1">
      <alignment horizontal="right" vertical="center"/>
    </xf>
    <xf numFmtId="0" fontId="28" fillId="3" borderId="0" xfId="1" applyFont="1" applyFill="1" applyBorder="1" applyAlignment="1">
      <alignment vertical="center"/>
    </xf>
    <xf numFmtId="172" fontId="28" fillId="3" borderId="0" xfId="2" applyNumberFormat="1" applyFont="1" applyFill="1" applyBorder="1" applyAlignment="1">
      <alignment horizontal="right" vertical="center"/>
    </xf>
    <xf numFmtId="172" fontId="28" fillId="2" borderId="0" xfId="2" applyNumberFormat="1" applyFont="1" applyFill="1" applyBorder="1" applyAlignment="1">
      <alignment horizontal="right" vertical="center"/>
    </xf>
    <xf numFmtId="172" fontId="27" fillId="2" borderId="1" xfId="2" applyNumberFormat="1" applyFont="1" applyFill="1" applyBorder="1" applyAlignment="1">
      <alignment horizontal="right" vertical="center"/>
    </xf>
    <xf numFmtId="0" fontId="43" fillId="0" borderId="0" xfId="0" applyFont="1"/>
    <xf numFmtId="0" fontId="42" fillId="11" borderId="0" xfId="0" applyFont="1" applyFill="1" applyAlignment="1">
      <alignment horizontal="center"/>
    </xf>
    <xf numFmtId="171" fontId="27" fillId="0" borderId="3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46" fillId="10" borderId="0" xfId="6" applyFon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/>
    <xf numFmtId="0" fontId="41" fillId="0" borderId="12" xfId="0" applyFont="1" applyFill="1" applyBorder="1" applyAlignment="1">
      <alignment horizontal="center"/>
    </xf>
    <xf numFmtId="0" fontId="0" fillId="12" borderId="0" xfId="0" applyFill="1" applyAlignment="1">
      <alignment horizontal="left" indent="1"/>
    </xf>
    <xf numFmtId="0" fontId="48" fillId="12" borderId="0" xfId="0" applyFont="1" applyFill="1"/>
    <xf numFmtId="171" fontId="27" fillId="0" borderId="13" xfId="1" applyNumberFormat="1" applyFont="1" applyFill="1" applyBorder="1" applyAlignment="1">
      <alignment horizontal="right" vertical="center"/>
    </xf>
    <xf numFmtId="171" fontId="27" fillId="0" borderId="14" xfId="1" applyNumberFormat="1" applyFont="1" applyFill="1" applyBorder="1" applyAlignment="1">
      <alignment horizontal="right" vertical="center"/>
    </xf>
    <xf numFmtId="171" fontId="27" fillId="0" borderId="15" xfId="1" applyNumberFormat="1" applyFont="1" applyFill="1" applyBorder="1" applyAlignment="1">
      <alignment horizontal="right" vertical="center"/>
    </xf>
    <xf numFmtId="0" fontId="3" fillId="0" borderId="10" xfId="1" applyFont="1" applyFill="1" applyBorder="1" applyAlignment="1">
      <alignment vertical="center"/>
    </xf>
    <xf numFmtId="172" fontId="27" fillId="2" borderId="12" xfId="2" applyNumberFormat="1" applyFont="1" applyFill="1" applyBorder="1" applyAlignment="1">
      <alignment horizontal="right" vertical="center"/>
    </xf>
    <xf numFmtId="0" fontId="7" fillId="13" borderId="0" xfId="1" applyFont="1" applyFill="1" applyBorder="1" applyAlignment="1">
      <alignment horizontal="right" vertical="center" wrapText="1"/>
    </xf>
    <xf numFmtId="0" fontId="7" fillId="13" borderId="0" xfId="1" applyFont="1" applyFill="1" applyBorder="1" applyAlignment="1">
      <alignment horizontal="right" vertical="center"/>
    </xf>
    <xf numFmtId="0" fontId="7" fillId="13" borderId="0" xfId="1" applyFont="1" applyFill="1" applyBorder="1" applyAlignment="1">
      <alignment horizontal="left" vertical="center" wrapText="1"/>
    </xf>
    <xf numFmtId="0" fontId="6" fillId="13" borderId="0" xfId="3" applyFont="1" applyFill="1" applyBorder="1" applyAlignment="1">
      <alignment vertical="center"/>
    </xf>
    <xf numFmtId="0" fontId="7" fillId="13" borderId="16" xfId="1" applyFont="1" applyFill="1" applyBorder="1" applyAlignment="1">
      <alignment horizontal="right" vertical="center" wrapText="1" indent="1"/>
    </xf>
    <xf numFmtId="0" fontId="7" fillId="13" borderId="0" xfId="1" applyFont="1" applyFill="1" applyBorder="1" applyAlignment="1">
      <alignment horizontal="right" vertical="center" wrapText="1" indent="1"/>
    </xf>
    <xf numFmtId="0" fontId="49" fillId="12" borderId="0" xfId="0" applyFont="1" applyFill="1"/>
    <xf numFmtId="0" fontId="1" fillId="0" borderId="0" xfId="0" applyFont="1"/>
    <xf numFmtId="0" fontId="2" fillId="2" borderId="0" xfId="1" applyFill="1" applyAlignment="1">
      <alignment vertical="center"/>
    </xf>
    <xf numFmtId="0" fontId="22" fillId="2" borderId="0" xfId="1" applyFont="1" applyFill="1" applyAlignment="1">
      <alignment vertical="center"/>
    </xf>
    <xf numFmtId="0" fontId="36" fillId="2" borderId="0" xfId="1" applyFont="1" applyFill="1" applyAlignment="1">
      <alignment vertical="center"/>
    </xf>
    <xf numFmtId="0" fontId="31" fillId="0" borderId="0" xfId="0" applyFont="1"/>
    <xf numFmtId="0" fontId="51" fillId="12" borderId="0" xfId="0" applyFont="1" applyFill="1" applyAlignment="1">
      <alignment horizontal="left" indent="1"/>
    </xf>
    <xf numFmtId="0" fontId="43" fillId="12" borderId="0" xfId="0" applyFont="1" applyFill="1"/>
    <xf numFmtId="0" fontId="3" fillId="8" borderId="0" xfId="1" applyFont="1" applyFill="1" applyBorder="1" applyAlignment="1">
      <alignment vertical="center"/>
    </xf>
    <xf numFmtId="0" fontId="7" fillId="2" borderId="0" xfId="1" quotePrefix="1" applyFont="1" applyFill="1" applyBorder="1" applyAlignment="1">
      <alignment vertical="center"/>
    </xf>
    <xf numFmtId="0" fontId="45" fillId="0" borderId="0" xfId="6" applyFont="1" applyFill="1" applyBorder="1" applyAlignment="1">
      <alignment horizontal="center"/>
    </xf>
    <xf numFmtId="0" fontId="45" fillId="0" borderId="0" xfId="6" applyFont="1" applyFill="1" applyBorder="1"/>
    <xf numFmtId="0" fontId="41" fillId="9" borderId="12" xfId="0" applyFont="1" applyFill="1" applyBorder="1" applyAlignment="1"/>
    <xf numFmtId="0" fontId="50" fillId="0" borderId="0" xfId="0" applyFont="1" applyAlignment="1">
      <alignment horizontal="center" vertical="top"/>
    </xf>
    <xf numFmtId="0" fontId="0" fillId="12" borderId="0" xfId="0" quotePrefix="1" applyFill="1" applyAlignment="1">
      <alignment horizontal="right"/>
    </xf>
    <xf numFmtId="0" fontId="0" fillId="12" borderId="0" xfId="0" applyFill="1" applyAlignment="1">
      <alignment horizontal="right" indent="1"/>
    </xf>
    <xf numFmtId="0" fontId="0" fillId="12" borderId="0" xfId="0" applyFill="1" applyAlignment="1">
      <alignment horizontal="right"/>
    </xf>
    <xf numFmtId="0" fontId="44" fillId="0" borderId="0" xfId="0" applyFont="1" applyAlignment="1">
      <alignment vertical="center"/>
    </xf>
    <xf numFmtId="0" fontId="24" fillId="8" borderId="0" xfId="1" quotePrefix="1" applyNumberFormat="1" applyFont="1" applyFill="1" applyAlignment="1">
      <alignment vertical="center"/>
    </xf>
    <xf numFmtId="0" fontId="22" fillId="2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right" vertical="center" wrapText="1"/>
    </xf>
    <xf numFmtId="168" fontId="3" fillId="0" borderId="17" xfId="1" applyNumberFormat="1" applyFont="1" applyFill="1" applyBorder="1" applyAlignment="1">
      <alignment horizontal="left" vertical="center"/>
    </xf>
    <xf numFmtId="0" fontId="54" fillId="0" borderId="0" xfId="1" quotePrefix="1" applyFont="1" applyFill="1" applyBorder="1" applyAlignment="1"/>
    <xf numFmtId="0" fontId="55" fillId="0" borderId="0" xfId="1" applyFont="1" applyFill="1" applyAlignment="1">
      <alignment vertical="center"/>
    </xf>
    <xf numFmtId="0" fontId="0" fillId="0" borderId="0" xfId="0" applyFont="1" applyFill="1"/>
    <xf numFmtId="0" fontId="56" fillId="2" borderId="0" xfId="1" applyFont="1" applyFill="1" applyAlignment="1">
      <alignment vertical="center"/>
    </xf>
    <xf numFmtId="174" fontId="1" fillId="0" borderId="0" xfId="0" applyNumberFormat="1" applyFont="1"/>
    <xf numFmtId="0" fontId="1" fillId="0" borderId="0" xfId="0" applyFont="1" applyFill="1"/>
    <xf numFmtId="0" fontId="0" fillId="0" borderId="0" xfId="0" applyFill="1" applyAlignment="1">
      <alignment horizontal="left"/>
    </xf>
    <xf numFmtId="0" fontId="23" fillId="12" borderId="0" xfId="0" quotePrefix="1" applyFont="1" applyFill="1" applyAlignment="1">
      <alignment horizontal="left" indent="1"/>
    </xf>
    <xf numFmtId="0" fontId="0" fillId="12" borderId="0" xfId="0" applyFill="1" applyAlignment="1">
      <alignment horizontal="left" indent="3"/>
    </xf>
    <xf numFmtId="0" fontId="0" fillId="12" borderId="0" xfId="0" applyFill="1" applyAlignment="1">
      <alignment horizontal="left" indent="4"/>
    </xf>
    <xf numFmtId="0" fontId="48" fillId="12" borderId="0" xfId="0" applyFont="1" applyFill="1" applyAlignment="1">
      <alignment horizontal="left" indent="4"/>
    </xf>
    <xf numFmtId="0" fontId="0" fillId="12" borderId="0" xfId="0" applyFill="1" applyAlignment="1">
      <alignment horizontal="left" indent="5"/>
    </xf>
    <xf numFmtId="0" fontId="23" fillId="12" borderId="0" xfId="0" applyFont="1" applyFill="1" applyAlignment="1">
      <alignment horizontal="left" indent="4"/>
    </xf>
    <xf numFmtId="0" fontId="59" fillId="2" borderId="0" xfId="51" applyFill="1" applyAlignment="1">
      <alignment horizontal="left" vertical="center"/>
    </xf>
    <xf numFmtId="0" fontId="59" fillId="2" borderId="0" xfId="51" applyFill="1" applyAlignment="1">
      <alignment vertical="center"/>
    </xf>
    <xf numFmtId="0" fontId="59" fillId="0" borderId="0" xfId="5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61" fillId="0" borderId="0" xfId="0" applyFont="1" applyFill="1" applyBorder="1" applyAlignment="1">
      <alignment horizontal="left" indent="12"/>
    </xf>
    <xf numFmtId="0" fontId="2" fillId="0" borderId="0" xfId="1" applyFont="1" applyFill="1" applyBorder="1" applyAlignment="1">
      <alignment horizontal="left" vertical="center"/>
    </xf>
    <xf numFmtId="0" fontId="62" fillId="0" borderId="0" xfId="0" applyFont="1" applyFill="1" applyBorder="1" applyAlignment="1">
      <alignment horizontal="left" vertical="top" indent="12"/>
    </xf>
    <xf numFmtId="0" fontId="61" fillId="0" borderId="0" xfId="0" applyFont="1" applyFill="1" applyBorder="1" applyAlignment="1">
      <alignment horizontal="left" indent="13"/>
    </xf>
    <xf numFmtId="0" fontId="62" fillId="0" borderId="0" xfId="0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56" fillId="0" borderId="0" xfId="1" applyFont="1" applyFill="1" applyAlignment="1">
      <alignment vertical="center"/>
    </xf>
    <xf numFmtId="0" fontId="57" fillId="2" borderId="0" xfId="1" applyFont="1" applyFill="1" applyAlignment="1">
      <alignment vertical="center"/>
    </xf>
    <xf numFmtId="0" fontId="42" fillId="10" borderId="0" xfId="6" applyFont="1" applyFill="1" applyBorder="1"/>
    <xf numFmtId="0" fontId="7" fillId="13" borderId="0" xfId="1" applyFont="1" applyFill="1" applyBorder="1" applyAlignment="1">
      <alignment horizontal="center" vertical="center"/>
    </xf>
    <xf numFmtId="0" fontId="66" fillId="2" borderId="0" xfId="1" applyFont="1" applyFill="1" applyAlignment="1">
      <alignment vertical="center"/>
    </xf>
    <xf numFmtId="0" fontId="67" fillId="0" borderId="0" xfId="0" applyFont="1"/>
    <xf numFmtId="0" fontId="67" fillId="0" borderId="0" xfId="0" applyFont="1" applyAlignment="1">
      <alignment horizontal="right"/>
    </xf>
    <xf numFmtId="0" fontId="65" fillId="0" borderId="0" xfId="0" applyFont="1"/>
    <xf numFmtId="0" fontId="66" fillId="0" borderId="0" xfId="1" applyFont="1" applyFill="1" applyAlignment="1">
      <alignment vertical="center"/>
    </xf>
    <xf numFmtId="0" fontId="18" fillId="2" borderId="0" xfId="1" applyFont="1" applyFill="1" applyAlignment="1">
      <alignment vertical="center"/>
    </xf>
    <xf numFmtId="0" fontId="42" fillId="11" borderId="0" xfId="0" applyFont="1" applyFill="1" applyAlignment="1">
      <alignment horizontal="center"/>
    </xf>
    <xf numFmtId="0" fontId="41" fillId="0" borderId="0" xfId="0" applyFont="1" applyFill="1" applyBorder="1" applyAlignment="1"/>
    <xf numFmtId="0" fontId="0" fillId="0" borderId="0" xfId="0" applyBorder="1"/>
    <xf numFmtId="0" fontId="39" fillId="0" borderId="0" xfId="6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36" fillId="0" borderId="0" xfId="1" applyFont="1" applyFill="1" applyBorder="1" applyAlignment="1">
      <alignment vertical="center"/>
    </xf>
    <xf numFmtId="171" fontId="36" fillId="0" borderId="0" xfId="1" applyNumberFormat="1" applyFont="1" applyFill="1" applyAlignment="1">
      <alignment vertical="center"/>
    </xf>
    <xf numFmtId="0" fontId="36" fillId="0" borderId="0" xfId="1" applyFont="1" applyFill="1" applyAlignment="1">
      <alignment vertical="center"/>
    </xf>
    <xf numFmtId="0" fontId="68" fillId="2" borderId="0" xfId="1" applyFont="1" applyFill="1" applyAlignment="1">
      <alignment vertical="center"/>
    </xf>
    <xf numFmtId="171" fontId="36" fillId="2" borderId="0" xfId="1" applyNumberFormat="1" applyFont="1" applyFill="1" applyBorder="1" applyAlignment="1">
      <alignment horizontal="right" vertical="center"/>
    </xf>
    <xf numFmtId="0" fontId="36" fillId="2" borderId="0" xfId="1" applyFont="1" applyFill="1" applyBorder="1" applyAlignment="1">
      <alignment vertical="center"/>
    </xf>
    <xf numFmtId="171" fontId="36" fillId="2" borderId="0" xfId="1" applyNumberFormat="1" applyFont="1" applyFill="1" applyAlignment="1">
      <alignment horizontal="right" vertical="center"/>
    </xf>
    <xf numFmtId="0" fontId="36" fillId="2" borderId="0" xfId="1" applyFont="1" applyFill="1" applyAlignment="1">
      <alignment horizontal="right" vertical="center"/>
    </xf>
    <xf numFmtId="171" fontId="27" fillId="2" borderId="1" xfId="1" applyNumberFormat="1" applyFont="1" applyFill="1" applyBorder="1" applyAlignment="1">
      <alignment horizontal="right" vertical="center"/>
    </xf>
    <xf numFmtId="0" fontId="69" fillId="2" borderId="0" xfId="1" applyFont="1" applyFill="1" applyAlignment="1">
      <alignment vertical="center"/>
    </xf>
    <xf numFmtId="0" fontId="65" fillId="0" borderId="0" xfId="0" applyFont="1" applyAlignment="1">
      <alignment horizontal="right"/>
    </xf>
    <xf numFmtId="174" fontId="65" fillId="0" borderId="0" xfId="0" applyNumberFormat="1" applyFont="1" applyAlignment="1">
      <alignment horizontal="right"/>
    </xf>
    <xf numFmtId="0" fontId="0" fillId="0" borderId="0" xfId="0" applyFont="1" applyFill="1" applyAlignment="1">
      <alignment horizontal="left"/>
    </xf>
    <xf numFmtId="0" fontId="0" fillId="15" borderId="18" xfId="0" applyFont="1" applyFill="1" applyBorder="1"/>
    <xf numFmtId="0" fontId="13" fillId="14" borderId="11" xfId="6" applyFont="1" applyFill="1" applyBorder="1"/>
    <xf numFmtId="0" fontId="39" fillId="14" borderId="11" xfId="6" applyFont="1" applyFill="1" applyBorder="1"/>
    <xf numFmtId="0" fontId="39" fillId="14" borderId="15" xfId="6" applyFont="1" applyFill="1" applyBorder="1"/>
    <xf numFmtId="0" fontId="0" fillId="0" borderId="0" xfId="0" applyNumberFormat="1" applyFont="1" applyAlignment="1">
      <alignment horizontal="left"/>
    </xf>
    <xf numFmtId="171" fontId="36" fillId="2" borderId="12" xfId="1" applyNumberFormat="1" applyFont="1" applyFill="1" applyBorder="1" applyAlignment="1">
      <alignment horizontal="right" vertical="center"/>
    </xf>
    <xf numFmtId="0" fontId="64" fillId="12" borderId="0" xfId="0" applyFont="1" applyFill="1" applyAlignment="1">
      <alignment horizontal="center"/>
    </xf>
    <xf numFmtId="0" fontId="59" fillId="2" borderId="0" xfId="5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168" fontId="7" fillId="13" borderId="8" xfId="1" applyNumberFormat="1" applyFont="1" applyFill="1" applyBorder="1" applyAlignment="1">
      <alignment horizontal="center" vertical="center"/>
    </xf>
    <xf numFmtId="0" fontId="42" fillId="11" borderId="0" xfId="0" applyFont="1" applyFill="1" applyAlignment="1">
      <alignment horizontal="center"/>
    </xf>
    <xf numFmtId="0" fontId="42" fillId="10" borderId="0" xfId="6" applyFont="1" applyFill="1" applyBorder="1" applyAlignment="1">
      <alignment horizontal="center"/>
    </xf>
    <xf numFmtId="0" fontId="63" fillId="12" borderId="0" xfId="0" applyFont="1" applyFill="1" applyAlignment="1">
      <alignment horizontal="center"/>
    </xf>
  </cellXfs>
  <cellStyles count="52">
    <cellStyle name="Comma 2" xfId="4" xr:uid="{00000000-0005-0000-0000-000001000000}"/>
    <cellStyle name="Comma 3" xfId="14" xr:uid="{E0895F91-7E10-4C0F-96BB-47A48370303A}"/>
    <cellStyle name="Currency 2" xfId="49" xr:uid="{9011236B-B697-4E3F-9110-56FF95E99192}"/>
    <cellStyle name="Hyperlink" xfId="51" builtinId="8"/>
    <cellStyle name="Normal" xfId="0" builtinId="0"/>
    <cellStyle name="Normal 2" xfId="1" xr:uid="{00000000-0005-0000-0000-000003000000}"/>
    <cellStyle name="Normal 3" xfId="3" xr:uid="{00000000-0005-0000-0000-000004000000}"/>
    <cellStyle name="Normal 4" xfId="5" xr:uid="{3252511A-55D3-49B5-AE1D-21118F384609}"/>
    <cellStyle name="Normal 5" xfId="18" xr:uid="{DBB0C154-BF86-420A-A357-AB27703F7107}"/>
    <cellStyle name="Normal 5 2" xfId="47" xr:uid="{2B87A802-A013-4CB6-BFDA-D5C40E07EA26}"/>
    <cellStyle name="Percent 2" xfId="2" xr:uid="{00000000-0005-0000-0000-000006000000}"/>
    <cellStyle name="Percent 3" xfId="15" xr:uid="{73B40348-2EA4-4AAA-B990-015C59EF6A3D}"/>
    <cellStyle name="Percent 4" xfId="48" xr:uid="{AB1CDAB5-734D-4D0F-9FEC-792F4E6EFA3A}"/>
    <cellStyle name="Style 1" xfId="50" xr:uid="{A315DE5C-B9E5-404D-B966-9764998549D8}"/>
    <cellStyle name="Style 10" xfId="36" xr:uid="{4A2F1721-3DEA-422C-BF87-8BA3A841C13C}"/>
    <cellStyle name="Style 11" xfId="24" xr:uid="{D9E0E2C1-DB13-4928-80B5-98C1F1F66A39}"/>
    <cellStyle name="Style 12" xfId="10" xr:uid="{1EBD5F89-86CE-489D-8A70-F953EDEA994A}"/>
    <cellStyle name="Style 12 2" xfId="26" xr:uid="{0530A7A5-192C-4F30-8BC1-763B701E59F2}"/>
    <cellStyle name="Style 12 3" xfId="38" xr:uid="{95AE0026-0BF3-45B9-BD48-B02DBCE2105C}"/>
    <cellStyle name="Style 13" xfId="27" xr:uid="{B1F5E40C-71C0-49A5-A5D1-8FDAC00BF5D3}"/>
    <cellStyle name="Style 13 2" xfId="39" xr:uid="{2CBEF8FC-E511-4B18-A574-0DDB2DDCEF24}"/>
    <cellStyle name="Style 14" xfId="11" xr:uid="{9C01D30B-B2F0-451B-A60E-9D789514E2BB}"/>
    <cellStyle name="Style 15" xfId="19" xr:uid="{87AC55DE-D96D-40EC-93CD-54D8AEA73F22}"/>
    <cellStyle name="Style 15 2" xfId="28" xr:uid="{03916840-A3F2-4F37-A9EA-7BF79945BBD0}"/>
    <cellStyle name="Style 15 3" xfId="40" xr:uid="{A7A1C3DD-F036-42CC-BA8B-A5334FC763EE}"/>
    <cellStyle name="Style 16" xfId="13" xr:uid="{6ACF4941-E78E-44EE-A9C5-D070091D531E}"/>
    <cellStyle name="Style 16 2" xfId="29" xr:uid="{B701561E-24A9-4139-8164-71018F7C1746}"/>
    <cellStyle name="Style 16 3" xfId="41" xr:uid="{99F0E965-F537-45DF-BBAA-CCE423A9FEA3}"/>
    <cellStyle name="Style 17" xfId="16" xr:uid="{8444A092-C250-41AB-925B-C082ABE6D565}"/>
    <cellStyle name="Style 18" xfId="42" xr:uid="{AD02E9BB-1C20-460E-A3C2-B24E34C19382}"/>
    <cellStyle name="Style 2" xfId="6" xr:uid="{CCD34485-6D10-4654-918C-F179711298AA}"/>
    <cellStyle name="Style 2 2" xfId="20" xr:uid="{5B9B9BC0-961C-4E79-8984-C900633F72BB}"/>
    <cellStyle name="Style 20" xfId="17" xr:uid="{D0D0F78B-ECD5-4250-BB0D-EF16E1DB5DD5}"/>
    <cellStyle name="Style 20 2" xfId="30" xr:uid="{F378F9EB-85B4-4A70-8C07-E8DA0D0C7B55}"/>
    <cellStyle name="Style 20 3" xfId="43" xr:uid="{6122B325-5604-4F01-857F-735E8AE0E310}"/>
    <cellStyle name="Style 21" xfId="44" xr:uid="{254E9EF1-924B-41EC-BEC9-B042922A8D81}"/>
    <cellStyle name="Style 22" xfId="31" xr:uid="{39D49D22-8C7D-43CE-9CA4-607430B97B70}"/>
    <cellStyle name="Style 22 2" xfId="45" xr:uid="{EFDEDAC4-718F-42FF-A116-438E28CA04AD}"/>
    <cellStyle name="Style 23" xfId="32" xr:uid="{F61A103C-F941-455A-ABA4-2D18816A0202}"/>
    <cellStyle name="Style 23 2" xfId="46" xr:uid="{5E883722-4910-497C-85D4-67D32E287285}"/>
    <cellStyle name="Style 24" xfId="33" xr:uid="{87673E0D-A6A0-4170-B10F-92CF9A57F36F}"/>
    <cellStyle name="Style 4" xfId="12" xr:uid="{58F5BC23-C7C4-4222-88E4-2F4EBB8F1A96}"/>
    <cellStyle name="Style 4 2" xfId="21" xr:uid="{356F482D-FC0F-44B7-A47E-F005252F6D92}"/>
    <cellStyle name="Style 4 3" xfId="37" xr:uid="{3C991229-4CB2-4796-9468-3092DB79ADC3}"/>
    <cellStyle name="Style 5" xfId="25" xr:uid="{CD0F8D4A-CD51-4F9C-A941-0B2C98845CE6}"/>
    <cellStyle name="Style 6" xfId="7" xr:uid="{D9D398E2-E8E0-489C-9F89-198FE34095F0}"/>
    <cellStyle name="Style 6 2" xfId="34" xr:uid="{FC09A865-9316-4A11-AB59-0867541AC13E}"/>
    <cellStyle name="Style 7" xfId="22" xr:uid="{EFDC5539-2AB2-4CD8-977E-F2CAFAC08EBB}"/>
    <cellStyle name="Style 7 2" xfId="35" xr:uid="{F67D2D9D-BD8B-4866-A031-3D103C0BD29B}"/>
    <cellStyle name="Style 8" xfId="9" xr:uid="{F2586CEB-733D-4AF1-B656-AC4DF5EC3A01}"/>
    <cellStyle name="Style 8 2" xfId="23" xr:uid="{33A22A8B-8547-4AA0-B20E-29365A56D7B9}"/>
    <cellStyle name="Style 9" xfId="8" xr:uid="{191064E5-C279-4EE7-8BDA-24FE51A78C0D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rgb="FF000000"/>
          <bgColor rgb="FF2868B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0.79998168889431442"/>
        <name val="Calibri"/>
        <family val="2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theme="2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355191"/>
      <color rgb="FF3354BF"/>
      <color rgb="FFE7E7FF"/>
      <color rgb="FFCCCCFF"/>
      <color rgb="FF2868B6"/>
      <color rgb="FF2C72C6"/>
      <color rgb="FF9900FF"/>
      <color rgb="FF9966FF"/>
      <color rgb="FFDE0000"/>
      <color rgb="FF49A9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styles" Target="styles.xml"/><Relationship Id="rId27" Type="http://schemas.openxmlformats.org/officeDocument/2006/relationships/customXml" Target="../customXml/item2.xml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142875</xdr:colOff>
      <xdr:row>1</xdr:row>
      <xdr:rowOff>57150</xdr:rowOff>
    </xdr:from>
    <xdr:to>
      <xdr:col>17</xdr:col>
      <xdr:colOff>127733</xdr:colOff>
      <xdr:row>2</xdr:row>
      <xdr:rowOff>57194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69FDA1-50E6-4EAD-A0EF-1052994E5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34575" y="57150"/>
          <a:ext cx="1127858" cy="495343"/>
        </a:xfrm>
        <a:prstGeom prst="rect">
          <a:avLst/>
        </a:prstGeom>
      </xdr:spPr>
    </xdr:pic>
    <xdr:clientData fPrintsWithSheet="0"/>
  </xdr:twoCellAnchor>
  <xdr:twoCellAnchor editAs="oneCell">
    <xdr:from>
      <xdr:col>17</xdr:col>
      <xdr:colOff>233890</xdr:colOff>
      <xdr:row>1</xdr:row>
      <xdr:rowOff>87841</xdr:rowOff>
    </xdr:from>
    <xdr:to>
      <xdr:col>20</xdr:col>
      <xdr:colOff>5354</xdr:colOff>
      <xdr:row>2</xdr:row>
      <xdr:rowOff>76201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D98BB5-0D6C-4F7B-A39E-19D241563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3957" y="358774"/>
          <a:ext cx="1921997" cy="487893"/>
        </a:xfrm>
        <a:prstGeom prst="rect">
          <a:avLst/>
        </a:prstGeom>
      </xdr:spPr>
    </xdr:pic>
    <xdr:clientData fPrintsWithSheet="0"/>
  </xdr:twoCellAnchor>
  <xdr:oneCellAnchor>
    <xdr:from>
      <xdr:col>29</xdr:col>
      <xdr:colOff>640928</xdr:colOff>
      <xdr:row>103</xdr:row>
      <xdr:rowOff>33867</xdr:rowOff>
    </xdr:from>
    <xdr:ext cx="1783080" cy="303953"/>
    <xdr:sp macro="[0]!pasteLayoutValues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7E463319-6180-443B-9136-C9BF78DECF78}"/>
            </a:ext>
          </a:extLst>
        </xdr:cNvPr>
        <xdr:cNvSpPr/>
      </xdr:nvSpPr>
      <xdr:spPr>
        <a:xfrm>
          <a:off x="18945861" y="19524134"/>
          <a:ext cx="1783080" cy="303953"/>
        </a:xfrm>
        <a:prstGeom prst="roundRect">
          <a:avLst/>
        </a:prstGeom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ZA" sz="1100"/>
            <a:t>COMPLETE</a:t>
          </a:r>
          <a:r>
            <a:rPr lang="en-ZA" sz="1100" baseline="0"/>
            <a:t> THE PROCESS</a:t>
          </a:r>
          <a:endParaRPr lang="en-ZA" sz="1100"/>
        </a:p>
      </xdr:txBody>
    </xdr:sp>
    <xdr:clientData/>
  </xdr:oneCellAnchor>
  <xdr:oneCellAnchor>
    <xdr:from>
      <xdr:col>29</xdr:col>
      <xdr:colOff>610450</xdr:colOff>
      <xdr:row>69</xdr:row>
      <xdr:rowOff>140547</xdr:rowOff>
    </xdr:from>
    <xdr:ext cx="1845733" cy="300566"/>
    <xdr:sp macro="[0]!extendlists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916D4CD9-B1BB-485B-9D8B-34C65E77BAD1}"/>
            </a:ext>
          </a:extLst>
        </xdr:cNvPr>
        <xdr:cNvSpPr/>
      </xdr:nvSpPr>
      <xdr:spPr>
        <a:xfrm>
          <a:off x="18881517" y="15329747"/>
          <a:ext cx="1845733" cy="300566"/>
        </a:xfrm>
        <a:prstGeom prst="roundRect">
          <a:avLst/>
        </a:prstGeom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ZA" sz="1100"/>
            <a:t>Update Lists and Auto Map</a:t>
          </a:r>
        </a:p>
        <a:p>
          <a:pPr algn="l"/>
          <a:endParaRPr lang="en-ZA" sz="1100"/>
        </a:p>
      </xdr:txBody>
    </xdr:sp>
    <xdr:clientData fPrintsWithSheet="0"/>
  </xdr:oneCellAnchor>
  <xdr:oneCellAnchor>
    <xdr:from>
      <xdr:col>29</xdr:col>
      <xdr:colOff>618066</xdr:colOff>
      <xdr:row>92</xdr:row>
      <xdr:rowOff>76200</xdr:rowOff>
    </xdr:from>
    <xdr:ext cx="1783080" cy="303953"/>
    <xdr:sp macro="[0]!displayPL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D2888D2B-95AF-47D3-892B-B8EA9DECF591}"/>
            </a:ext>
          </a:extLst>
        </xdr:cNvPr>
        <xdr:cNvSpPr/>
      </xdr:nvSpPr>
      <xdr:spPr>
        <a:xfrm>
          <a:off x="18889133" y="19744267"/>
          <a:ext cx="1783080" cy="303953"/>
        </a:xfrm>
        <a:prstGeom prst="roundRect">
          <a:avLst/>
        </a:prstGeom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ZA" sz="1100"/>
            <a:t>Go</a:t>
          </a:r>
          <a:r>
            <a:rPr lang="en-ZA" sz="1100" baseline="0"/>
            <a:t> to the P&amp;L Summary</a:t>
          </a:r>
        </a:p>
        <a:p>
          <a:pPr algn="l"/>
          <a:endParaRPr lang="en-ZA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35719</xdr:colOff>
      <xdr:row>0</xdr:row>
      <xdr:rowOff>0</xdr:rowOff>
    </xdr:from>
    <xdr:to>
      <xdr:col>9</xdr:col>
      <xdr:colOff>11907</xdr:colOff>
      <xdr:row>2</xdr:row>
      <xdr:rowOff>197248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F5940EC-3F05-43BE-B846-AE53A7DC8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844" y="0"/>
          <a:ext cx="1297782" cy="6854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Users\H.%20Reinhardt\Documents\Documents\Clients\Pine%20Hill\Monomoy%20-%20Mallow\DealTool\Controladoria\%20%20FINANCIAL%20PLANNING\ACTUAL\2007\SERAL\2007%20Actual%20-%20%20Net%20S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ata\Program%20Files\CEO%20Tools\CEOTools\T12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ata\EXCEL\BOAR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jpaw\Local%20Settings\Temporary%20Internet%20Files\OLK100\Morgenthal%20unused%20tab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nance\STAFF\STFGRI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fs02\Groups\DOCUME~1\TRATTA~1\LOCALS~1\Temp\WINDOWS\TEMP\ZARVMON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Users\KohutT\AppData\Local\Microsoft\Windows\Temporary%20Internet%20Files\Content.Outlook\8KTHE6TP\209722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ERICKC\TECHN\CMSI\D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ta\Paper%20&amp;%20Forest\Comps\extra%20pag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WINDOWS\TEMP\JosephBeth\invcomp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WINDOWS\TEMP\JosephBeth\invseas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Appraisals\Quality%20Stores\JosephBeth\invseas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Appraisals\Quality%20Stores\JosephBeth\seas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Appraisals\Quality%20Stores\JosephBeth\invcomp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Financial%20Reporting\Management%20Reports\sosec1\SRPT11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- R$"/>
      <sheetName val=" Shelving"/>
      <sheetName val=" Check-Out"/>
      <sheetName val=" Cabinets"/>
      <sheetName val=" Refrigeration"/>
      <sheetName val="Plug-In"/>
      <sheetName val="PRODUCTION"/>
      <sheetName val="Shelving  "/>
      <sheetName val="Check-out "/>
      <sheetName val="Gabinetes "/>
      <sheetName val="Racks     "/>
      <sheetName val="Plug-in Prod"/>
      <sheetName val="Plug-in Terc"/>
      <sheetName val="2007 Actual -  Net Sales"/>
      <sheetName val="Intro"/>
    </sheetNames>
    <sheetDataSet>
      <sheetData sheetId="0">
        <row r="10">
          <cell r="B10" t="str">
            <v>ACT   2005</v>
          </cell>
          <cell r="C10" t="str">
            <v>(MR$)</v>
          </cell>
          <cell r="D10">
            <v>1938</v>
          </cell>
          <cell r="E10">
            <v>4166</v>
          </cell>
          <cell r="F10">
            <v>3094</v>
          </cell>
          <cell r="G10">
            <v>4549</v>
          </cell>
          <cell r="H10">
            <v>2378</v>
          </cell>
          <cell r="I10">
            <v>5858</v>
          </cell>
          <cell r="J10">
            <v>6138</v>
          </cell>
          <cell r="K10">
            <v>7708</v>
          </cell>
          <cell r="L10">
            <v>6423</v>
          </cell>
          <cell r="M10">
            <v>8432</v>
          </cell>
          <cell r="N10">
            <v>9283</v>
          </cell>
          <cell r="O10">
            <v>5618</v>
          </cell>
        </row>
        <row r="12">
          <cell r="B12" t="str">
            <v>ACT   2006</v>
          </cell>
          <cell r="C12" t="str">
            <v>(MR$)</v>
          </cell>
          <cell r="D12">
            <v>1598</v>
          </cell>
          <cell r="E12">
            <v>2632</v>
          </cell>
          <cell r="F12">
            <v>3976</v>
          </cell>
          <cell r="G12">
            <v>4764</v>
          </cell>
          <cell r="H12">
            <v>2774</v>
          </cell>
          <cell r="I12">
            <v>4801</v>
          </cell>
          <cell r="J12">
            <v>2680</v>
          </cell>
          <cell r="K12">
            <v>7272</v>
          </cell>
          <cell r="L12">
            <v>8039</v>
          </cell>
          <cell r="M12">
            <v>8648</v>
          </cell>
          <cell r="N12">
            <v>8510</v>
          </cell>
          <cell r="O12">
            <v>5656</v>
          </cell>
        </row>
        <row r="14">
          <cell r="B14" t="str">
            <v>FC 08 2007</v>
          </cell>
          <cell r="C14" t="str">
            <v>(MR$)</v>
          </cell>
          <cell r="D14">
            <v>1770</v>
          </cell>
          <cell r="E14">
            <v>3817.1</v>
          </cell>
          <cell r="F14">
            <v>6266</v>
          </cell>
          <cell r="G14">
            <v>4153</v>
          </cell>
          <cell r="H14">
            <v>4145</v>
          </cell>
          <cell r="I14">
            <v>6989</v>
          </cell>
          <cell r="J14">
            <v>4797</v>
          </cell>
          <cell r="K14">
            <v>4604</v>
          </cell>
          <cell r="L14">
            <v>7817</v>
          </cell>
          <cell r="M14">
            <v>6634</v>
          </cell>
          <cell r="N14">
            <v>9274</v>
          </cell>
          <cell r="O14">
            <v>3083</v>
          </cell>
        </row>
        <row r="15">
          <cell r="B15" t="str">
            <v>FC 08 2007 CRO</v>
          </cell>
          <cell r="D15">
            <v>0</v>
          </cell>
          <cell r="E15">
            <v>0</v>
          </cell>
          <cell r="F15">
            <v>590</v>
          </cell>
          <cell r="G15">
            <v>13</v>
          </cell>
          <cell r="H15">
            <v>74</v>
          </cell>
          <cell r="I15">
            <v>691</v>
          </cell>
          <cell r="J15">
            <v>90</v>
          </cell>
          <cell r="K15">
            <v>101</v>
          </cell>
          <cell r="L15">
            <v>652</v>
          </cell>
          <cell r="M15">
            <v>271</v>
          </cell>
          <cell r="N15">
            <v>246</v>
          </cell>
          <cell r="O15">
            <v>201</v>
          </cell>
        </row>
        <row r="16">
          <cell r="B16" t="str">
            <v>FC 08 2007 Consolidado</v>
          </cell>
          <cell r="D16">
            <v>1770</v>
          </cell>
          <cell r="E16">
            <v>3817.1</v>
          </cell>
          <cell r="F16">
            <v>6856</v>
          </cell>
          <cell r="G16">
            <v>4166</v>
          </cell>
          <cell r="H16">
            <v>4219</v>
          </cell>
          <cell r="I16">
            <v>7680</v>
          </cell>
          <cell r="J16">
            <v>4887</v>
          </cell>
          <cell r="K16">
            <v>4705</v>
          </cell>
          <cell r="L16">
            <v>8469</v>
          </cell>
          <cell r="M16">
            <v>6905</v>
          </cell>
          <cell r="N16">
            <v>9520</v>
          </cell>
          <cell r="O16">
            <v>3284</v>
          </cell>
        </row>
        <row r="18">
          <cell r="B18" t="str">
            <v>EXPORT - BRASIL</v>
          </cell>
          <cell r="D18" t="str">
            <v>Jan</v>
          </cell>
          <cell r="E18" t="str">
            <v>Fev</v>
          </cell>
          <cell r="F18" t="str">
            <v>Mar</v>
          </cell>
          <cell r="G18" t="str">
            <v>Abr</v>
          </cell>
          <cell r="H18" t="str">
            <v>Mai</v>
          </cell>
          <cell r="I18" t="str">
            <v>Jun</v>
          </cell>
          <cell r="J18" t="str">
            <v>Jul</v>
          </cell>
          <cell r="K18" t="str">
            <v>Ago</v>
          </cell>
          <cell r="L18" t="str">
            <v>Set</v>
          </cell>
          <cell r="M18" t="str">
            <v>Out</v>
          </cell>
          <cell r="N18" t="str">
            <v>Nov</v>
          </cell>
          <cell r="O18" t="str">
            <v>Dez</v>
          </cell>
        </row>
        <row r="20">
          <cell r="B20" t="str">
            <v>ACT   2003</v>
          </cell>
          <cell r="C20" t="str">
            <v>(MR$)</v>
          </cell>
          <cell r="D20">
            <v>4</v>
          </cell>
          <cell r="E20">
            <v>293</v>
          </cell>
          <cell r="F20">
            <v>219</v>
          </cell>
          <cell r="G20">
            <v>766</v>
          </cell>
          <cell r="H20">
            <v>2139</v>
          </cell>
          <cell r="I20">
            <v>1513</v>
          </cell>
          <cell r="J20">
            <v>831</v>
          </cell>
          <cell r="K20">
            <v>1432</v>
          </cell>
          <cell r="L20">
            <v>1742</v>
          </cell>
          <cell r="M20">
            <v>2414</v>
          </cell>
          <cell r="N20">
            <v>902</v>
          </cell>
          <cell r="O20">
            <v>95</v>
          </cell>
        </row>
        <row r="22">
          <cell r="B22" t="str">
            <v>ACT   2004</v>
          </cell>
          <cell r="C22" t="str">
            <v>(MR$)</v>
          </cell>
          <cell r="D22">
            <v>6</v>
          </cell>
          <cell r="E22">
            <v>514</v>
          </cell>
          <cell r="F22">
            <v>1055</v>
          </cell>
          <cell r="G22">
            <v>306</v>
          </cell>
          <cell r="H22">
            <v>469</v>
          </cell>
          <cell r="I22">
            <v>2585</v>
          </cell>
          <cell r="J22">
            <v>4167</v>
          </cell>
          <cell r="K22">
            <v>1261</v>
          </cell>
          <cell r="L22">
            <v>1050</v>
          </cell>
          <cell r="M22">
            <v>485</v>
          </cell>
          <cell r="N22">
            <v>1709</v>
          </cell>
          <cell r="O22">
            <v>434</v>
          </cell>
        </row>
        <row r="24">
          <cell r="B24" t="str">
            <v>ACT   2005</v>
          </cell>
          <cell r="C24" t="str">
            <v>(MR$)</v>
          </cell>
          <cell r="D24">
            <v>72</v>
          </cell>
          <cell r="E24">
            <v>390</v>
          </cell>
          <cell r="F24">
            <v>468</v>
          </cell>
          <cell r="G24">
            <v>1635</v>
          </cell>
          <cell r="H24">
            <v>804</v>
          </cell>
          <cell r="I24">
            <v>706</v>
          </cell>
          <cell r="J24">
            <v>980</v>
          </cell>
          <cell r="K24">
            <v>1370</v>
          </cell>
          <cell r="L24">
            <v>1343</v>
          </cell>
          <cell r="M24">
            <v>1185</v>
          </cell>
          <cell r="N24">
            <v>499</v>
          </cell>
          <cell r="O24">
            <v>966</v>
          </cell>
        </row>
        <row r="26">
          <cell r="B26" t="str">
            <v>ACT   2006</v>
          </cell>
          <cell r="C26" t="str">
            <v>(MR$)</v>
          </cell>
          <cell r="D26">
            <v>225</v>
          </cell>
          <cell r="E26">
            <v>1176</v>
          </cell>
          <cell r="F26">
            <v>445</v>
          </cell>
          <cell r="G26">
            <v>162</v>
          </cell>
          <cell r="H26">
            <v>175</v>
          </cell>
          <cell r="I26">
            <v>1019</v>
          </cell>
          <cell r="J26">
            <v>204</v>
          </cell>
          <cell r="K26">
            <v>460</v>
          </cell>
          <cell r="L26">
            <v>330</v>
          </cell>
          <cell r="M26">
            <v>258</v>
          </cell>
          <cell r="N26">
            <v>1516</v>
          </cell>
          <cell r="O26">
            <v>819</v>
          </cell>
        </row>
        <row r="28">
          <cell r="B28" t="str">
            <v>FC 08 2007</v>
          </cell>
          <cell r="C28" t="str">
            <v>(MR$)</v>
          </cell>
          <cell r="D28">
            <v>1</v>
          </cell>
          <cell r="E28">
            <v>253</v>
          </cell>
          <cell r="F28">
            <v>780</v>
          </cell>
          <cell r="G28">
            <v>558</v>
          </cell>
          <cell r="H28">
            <v>244</v>
          </cell>
          <cell r="I28">
            <v>1280</v>
          </cell>
          <cell r="J28">
            <v>-132</v>
          </cell>
          <cell r="K28">
            <v>3814</v>
          </cell>
          <cell r="L28">
            <v>2464</v>
          </cell>
          <cell r="M28">
            <v>1534</v>
          </cell>
          <cell r="N28">
            <v>1232</v>
          </cell>
          <cell r="O28">
            <v>827</v>
          </cell>
        </row>
        <row r="29">
          <cell r="B29" t="str">
            <v>FC 08 2007 CRO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B30" t="str">
            <v>FC 08 2007 Consolidado</v>
          </cell>
          <cell r="D30">
            <v>1</v>
          </cell>
          <cell r="E30">
            <v>253</v>
          </cell>
          <cell r="F30">
            <v>780</v>
          </cell>
          <cell r="G30">
            <v>558</v>
          </cell>
          <cell r="H30">
            <v>244</v>
          </cell>
          <cell r="I30">
            <v>1280</v>
          </cell>
          <cell r="J30">
            <v>-132</v>
          </cell>
          <cell r="K30">
            <v>3814</v>
          </cell>
          <cell r="L30">
            <v>2464</v>
          </cell>
          <cell r="M30">
            <v>1534</v>
          </cell>
          <cell r="N30">
            <v>1232</v>
          </cell>
          <cell r="O30">
            <v>827</v>
          </cell>
        </row>
        <row r="32">
          <cell r="B32" t="str">
            <v>TOTAL SALES - BRASIL</v>
          </cell>
          <cell r="D32" t="str">
            <v>Jan</v>
          </cell>
          <cell r="E32" t="str">
            <v>Fev</v>
          </cell>
          <cell r="F32" t="str">
            <v>Mar</v>
          </cell>
          <cell r="G32" t="str">
            <v>Abr</v>
          </cell>
          <cell r="H32" t="str">
            <v>Mai</v>
          </cell>
          <cell r="I32" t="str">
            <v>Jun</v>
          </cell>
          <cell r="J32" t="str">
            <v>Jul</v>
          </cell>
          <cell r="K32" t="str">
            <v>Ago</v>
          </cell>
          <cell r="L32" t="str">
            <v>Set</v>
          </cell>
          <cell r="M32" t="str">
            <v>Out</v>
          </cell>
          <cell r="N32" t="str">
            <v>Nov</v>
          </cell>
          <cell r="O32" t="str">
            <v>Dez</v>
          </cell>
        </row>
        <row r="34">
          <cell r="B34" t="str">
            <v>ACT   2003</v>
          </cell>
          <cell r="C34" t="str">
            <v>(MR$)</v>
          </cell>
          <cell r="D34">
            <v>1201</v>
          </cell>
          <cell r="E34">
            <v>1776</v>
          </cell>
          <cell r="F34">
            <v>1722</v>
          </cell>
          <cell r="G34">
            <v>6720</v>
          </cell>
          <cell r="H34">
            <v>6358</v>
          </cell>
          <cell r="I34">
            <v>5425</v>
          </cell>
          <cell r="J34">
            <v>3530</v>
          </cell>
          <cell r="K34">
            <v>5598</v>
          </cell>
          <cell r="L34">
            <v>7094</v>
          </cell>
          <cell r="M34">
            <v>9260</v>
          </cell>
          <cell r="N34">
            <v>7444</v>
          </cell>
          <cell r="O34">
            <v>4658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tmX"/>
    </sheetNames>
    <sheetDataSet>
      <sheetData sheetId="0" refreshError="1">
        <row r="30">
          <cell r="C30">
            <v>585</v>
          </cell>
          <cell r="E30" t="str">
            <v>D-98</v>
          </cell>
          <cell r="F30">
            <v>6590</v>
          </cell>
        </row>
        <row r="31">
          <cell r="C31">
            <v>561</v>
          </cell>
          <cell r="E31" t="str">
            <v>J-99</v>
          </cell>
          <cell r="F31">
            <v>6736</v>
          </cell>
        </row>
        <row r="32">
          <cell r="C32">
            <v>484</v>
          </cell>
          <cell r="E32" t="str">
            <v>F-99</v>
          </cell>
          <cell r="F32">
            <v>6795</v>
          </cell>
        </row>
        <row r="33">
          <cell r="C33">
            <v>528</v>
          </cell>
          <cell r="E33" t="str">
            <v>M-99</v>
          </cell>
          <cell r="F33">
            <v>6863</v>
          </cell>
        </row>
        <row r="34">
          <cell r="C34">
            <v>572</v>
          </cell>
          <cell r="E34" t="str">
            <v>A-99</v>
          </cell>
          <cell r="F34">
            <v>6925</v>
          </cell>
        </row>
        <row r="35">
          <cell r="C35">
            <v>506</v>
          </cell>
          <cell r="E35" t="str">
            <v>M-99</v>
          </cell>
          <cell r="F35">
            <v>6996</v>
          </cell>
        </row>
        <row r="36">
          <cell r="C36">
            <v>660</v>
          </cell>
          <cell r="E36" t="str">
            <v>J-99</v>
          </cell>
          <cell r="F36">
            <v>7071</v>
          </cell>
        </row>
        <row r="37">
          <cell r="C37">
            <v>567</v>
          </cell>
          <cell r="E37" t="str">
            <v>J-99</v>
          </cell>
          <cell r="F37">
            <v>7143</v>
          </cell>
        </row>
        <row r="38">
          <cell r="C38">
            <v>729</v>
          </cell>
          <cell r="E38" t="str">
            <v>A-99</v>
          </cell>
          <cell r="F38">
            <v>7227</v>
          </cell>
        </row>
        <row r="39">
          <cell r="C39">
            <v>817</v>
          </cell>
          <cell r="E39" t="str">
            <v>S-99</v>
          </cell>
          <cell r="F39">
            <v>7344</v>
          </cell>
        </row>
        <row r="40">
          <cell r="C40">
            <v>805</v>
          </cell>
          <cell r="E40" t="str">
            <v>O-99</v>
          </cell>
          <cell r="F40">
            <v>7464</v>
          </cell>
        </row>
        <row r="41">
          <cell r="C41">
            <v>753</v>
          </cell>
          <cell r="E41" t="str">
            <v>N-99</v>
          </cell>
          <cell r="F41">
            <v>7567</v>
          </cell>
        </row>
        <row r="42">
          <cell r="C42">
            <v>668</v>
          </cell>
          <cell r="E42" t="str">
            <v>D-99</v>
          </cell>
          <cell r="F42">
            <v>7650</v>
          </cell>
        </row>
        <row r="43">
          <cell r="C43">
            <v>550</v>
          </cell>
          <cell r="E43" t="str">
            <v>J-00</v>
          </cell>
          <cell r="F43">
            <v>7639</v>
          </cell>
        </row>
        <row r="44">
          <cell r="C44">
            <v>528</v>
          </cell>
          <cell r="E44" t="str">
            <v>F-00</v>
          </cell>
          <cell r="F44">
            <v>7683</v>
          </cell>
        </row>
        <row r="45">
          <cell r="C45">
            <v>592</v>
          </cell>
          <cell r="E45" t="str">
            <v>M-00</v>
          </cell>
          <cell r="F45">
            <v>7747</v>
          </cell>
        </row>
        <row r="46">
          <cell r="C46">
            <v>647</v>
          </cell>
          <cell r="E46" t="str">
            <v>A-00</v>
          </cell>
          <cell r="F46">
            <v>7822</v>
          </cell>
        </row>
        <row r="47">
          <cell r="C47">
            <v>588</v>
          </cell>
          <cell r="E47" t="str">
            <v>M-00</v>
          </cell>
          <cell r="F47">
            <v>7904</v>
          </cell>
        </row>
        <row r="48">
          <cell r="C48">
            <v>772</v>
          </cell>
          <cell r="E48" t="str">
            <v>J-00</v>
          </cell>
          <cell r="F48">
            <v>8016</v>
          </cell>
        </row>
        <row r="49">
          <cell r="C49">
            <v>684</v>
          </cell>
          <cell r="E49" t="str">
            <v>J-00</v>
          </cell>
          <cell r="F49">
            <v>8133</v>
          </cell>
        </row>
        <row r="50">
          <cell r="C50">
            <v>844</v>
          </cell>
          <cell r="E50" t="str">
            <v>A-00</v>
          </cell>
          <cell r="F50">
            <v>8248</v>
          </cell>
        </row>
        <row r="51">
          <cell r="C51">
            <v>828.08</v>
          </cell>
          <cell r="E51" t="str">
            <v>S-00</v>
          </cell>
          <cell r="F51">
            <v>8259.08</v>
          </cell>
        </row>
        <row r="52">
          <cell r="C52">
            <v>765.26</v>
          </cell>
          <cell r="E52" t="str">
            <v>O-00</v>
          </cell>
          <cell r="F52">
            <v>8219.34</v>
          </cell>
        </row>
        <row r="53">
          <cell r="C53">
            <v>722.1</v>
          </cell>
          <cell r="E53" t="str">
            <v>N-00</v>
          </cell>
          <cell r="F53">
            <v>8188.44</v>
          </cell>
        </row>
        <row r="54">
          <cell r="C54">
            <v>630</v>
          </cell>
          <cell r="E54" t="str">
            <v>D-00</v>
          </cell>
          <cell r="F54">
            <v>8150.44</v>
          </cell>
        </row>
        <row r="55">
          <cell r="C55">
            <v>525</v>
          </cell>
          <cell r="E55" t="str">
            <v>J-00</v>
          </cell>
          <cell r="F55">
            <v>8125.44</v>
          </cell>
        </row>
        <row r="56">
          <cell r="C56">
            <v>520</v>
          </cell>
          <cell r="E56" t="str">
            <v>F-01</v>
          </cell>
          <cell r="F56">
            <v>8117.44</v>
          </cell>
        </row>
        <row r="57">
          <cell r="C57">
            <v>610</v>
          </cell>
          <cell r="E57" t="str">
            <v>M-01</v>
          </cell>
          <cell r="F57">
            <v>8135.44</v>
          </cell>
        </row>
        <row r="58">
          <cell r="C58">
            <v>689</v>
          </cell>
          <cell r="E58" t="str">
            <v>A-01</v>
          </cell>
          <cell r="F58">
            <v>8177.44</v>
          </cell>
        </row>
        <row r="59">
          <cell r="C59">
            <v>648</v>
          </cell>
          <cell r="E59" t="str">
            <v>M-01</v>
          </cell>
          <cell r="F59">
            <v>8237.44</v>
          </cell>
        </row>
        <row r="60">
          <cell r="C60">
            <v>853</v>
          </cell>
          <cell r="E60" t="str">
            <v>J-01</v>
          </cell>
          <cell r="F60">
            <v>8318.44</v>
          </cell>
        </row>
        <row r="61">
          <cell r="C61">
            <v>765</v>
          </cell>
          <cell r="E61" t="str">
            <v>J-01</v>
          </cell>
          <cell r="F61">
            <v>8399.44</v>
          </cell>
        </row>
        <row r="62">
          <cell r="C62">
            <v>968</v>
          </cell>
          <cell r="E62" t="str">
            <v>A-01</v>
          </cell>
          <cell r="F62">
            <v>8523.44</v>
          </cell>
        </row>
        <row r="63">
          <cell r="C63">
            <v>945</v>
          </cell>
          <cell r="E63" t="str">
            <v>S-01</v>
          </cell>
          <cell r="F63">
            <v>8640.36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OSED"/>
      <sheetName val="ARAging"/>
      <sheetName val="BACKSELL"/>
      <sheetName val="PLSUM"/>
      <sheetName val="COSTSUM"/>
      <sheetName val="CF"/>
      <sheetName val="BACKLOG"/>
      <sheetName val="KPI"/>
    </sheetNames>
    <sheetDataSet>
      <sheetData sheetId="0" refreshError="1">
        <row r="7">
          <cell r="C7" t="str">
            <v>Jan</v>
          </cell>
          <cell r="D7" t="str">
            <v>Feb</v>
          </cell>
          <cell r="E7" t="str">
            <v>Mar</v>
          </cell>
          <cell r="F7" t="str">
            <v>Apr</v>
          </cell>
          <cell r="G7" t="str">
            <v>May</v>
          </cell>
          <cell r="H7" t="str">
            <v>Jun</v>
          </cell>
          <cell r="I7" t="str">
            <v>Jul</v>
          </cell>
          <cell r="J7" t="str">
            <v>Aug</v>
          </cell>
          <cell r="K7" t="str">
            <v>Sep</v>
          </cell>
          <cell r="L7" t="str">
            <v>Oct</v>
          </cell>
          <cell r="M7" t="str">
            <v>Nov</v>
          </cell>
          <cell r="N7" t="str">
            <v>Dec</v>
          </cell>
        </row>
        <row r="10">
          <cell r="C10">
            <v>4172</v>
          </cell>
          <cell r="D10">
            <v>2264</v>
          </cell>
          <cell r="E10">
            <v>4747</v>
          </cell>
          <cell r="F10">
            <v>3823</v>
          </cell>
          <cell r="G10">
            <v>3738</v>
          </cell>
          <cell r="H10">
            <v>3911</v>
          </cell>
        </row>
        <row r="11">
          <cell r="C11">
            <v>3593</v>
          </cell>
          <cell r="D11">
            <v>1810</v>
          </cell>
          <cell r="E11">
            <v>4108</v>
          </cell>
          <cell r="F11">
            <v>3863</v>
          </cell>
          <cell r="G11">
            <v>3262</v>
          </cell>
          <cell r="H11">
            <v>3340</v>
          </cell>
        </row>
        <row r="12">
          <cell r="C12">
            <v>579</v>
          </cell>
          <cell r="D12">
            <v>454</v>
          </cell>
          <cell r="E12">
            <v>639</v>
          </cell>
          <cell r="F12">
            <v>-40</v>
          </cell>
          <cell r="G12">
            <v>476</v>
          </cell>
          <cell r="H12">
            <v>571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C13">
            <v>0.13878235858101601</v>
          </cell>
          <cell r="D13">
            <v>0.200530035335689</v>
          </cell>
          <cell r="E13">
            <v>0.13461133347377299</v>
          </cell>
          <cell r="F13">
            <v>-1.0462987182840699E-2</v>
          </cell>
          <cell r="G13">
            <v>0.12734082397003699</v>
          </cell>
          <cell r="H13">
            <v>0.14599846586550799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6">
          <cell r="C16">
            <v>13776</v>
          </cell>
          <cell r="D16">
            <v>9037</v>
          </cell>
          <cell r="E16">
            <v>14887</v>
          </cell>
          <cell r="F16">
            <v>27634</v>
          </cell>
          <cell r="G16">
            <v>9753</v>
          </cell>
          <cell r="H16">
            <v>15627</v>
          </cell>
        </row>
        <row r="17">
          <cell r="C17">
            <v>14912</v>
          </cell>
          <cell r="D17">
            <v>10411</v>
          </cell>
          <cell r="E17">
            <v>17377</v>
          </cell>
          <cell r="F17">
            <v>33318</v>
          </cell>
          <cell r="G17">
            <v>10770</v>
          </cell>
          <cell r="H17">
            <v>15663</v>
          </cell>
        </row>
        <row r="18">
          <cell r="C18">
            <v>-1136</v>
          </cell>
          <cell r="D18">
            <v>-1374</v>
          </cell>
          <cell r="E18">
            <v>-2490</v>
          </cell>
          <cell r="F18">
            <v>-5684</v>
          </cell>
          <cell r="G18">
            <v>-1017</v>
          </cell>
          <cell r="H18">
            <v>-36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C19">
            <v>-8.24622531939605E-2</v>
          </cell>
          <cell r="D19">
            <v>-0.15204160672789599</v>
          </cell>
          <cell r="E19">
            <v>-0.16726002552562599</v>
          </cell>
          <cell r="F19">
            <v>-0.20568864442353599</v>
          </cell>
          <cell r="G19">
            <v>-0.10427560750538301</v>
          </cell>
          <cell r="H19">
            <v>-2.3037051257439002E-3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2">
          <cell r="C22">
            <v>172</v>
          </cell>
          <cell r="D22">
            <v>0</v>
          </cell>
          <cell r="E22">
            <v>97</v>
          </cell>
          <cell r="F22">
            <v>55</v>
          </cell>
          <cell r="G22">
            <v>17927</v>
          </cell>
          <cell r="H22">
            <v>32</v>
          </cell>
        </row>
        <row r="23">
          <cell r="C23">
            <v>414</v>
          </cell>
          <cell r="D23">
            <v>186</v>
          </cell>
          <cell r="E23">
            <v>95</v>
          </cell>
          <cell r="F23">
            <v>40</v>
          </cell>
          <cell r="G23">
            <v>15127</v>
          </cell>
          <cell r="H23">
            <v>26</v>
          </cell>
        </row>
        <row r="24">
          <cell r="C24">
            <v>-242</v>
          </cell>
          <cell r="D24">
            <v>-186</v>
          </cell>
          <cell r="E24">
            <v>2</v>
          </cell>
          <cell r="F24">
            <v>15</v>
          </cell>
          <cell r="G24">
            <v>2800</v>
          </cell>
          <cell r="H24">
            <v>6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8">
          <cell r="C28">
            <v>18120</v>
          </cell>
          <cell r="D28">
            <v>11301</v>
          </cell>
          <cell r="E28">
            <v>19731</v>
          </cell>
          <cell r="F28">
            <v>31512</v>
          </cell>
          <cell r="G28">
            <v>31418</v>
          </cell>
          <cell r="H28">
            <v>19570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C29">
            <v>18919</v>
          </cell>
          <cell r="D29">
            <v>12407</v>
          </cell>
          <cell r="E29">
            <v>21580</v>
          </cell>
          <cell r="F29">
            <v>37221</v>
          </cell>
          <cell r="G29">
            <v>29159</v>
          </cell>
          <cell r="H29">
            <v>19029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C30">
            <v>-799</v>
          </cell>
          <cell r="D30">
            <v>-1106</v>
          </cell>
          <cell r="E30">
            <v>-1849</v>
          </cell>
          <cell r="F30">
            <v>-5709</v>
          </cell>
          <cell r="G30">
            <v>2259</v>
          </cell>
          <cell r="H30">
            <v>541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C31">
            <v>-4.4094922737306801E-2</v>
          </cell>
          <cell r="D31">
            <v>-9.7867445358817806E-2</v>
          </cell>
          <cell r="E31">
            <v>-9.3710404946530795E-2</v>
          </cell>
          <cell r="F31">
            <v>-0.181169078446306</v>
          </cell>
          <cell r="G31">
            <v>7.1901457763065807E-2</v>
          </cell>
          <cell r="H31">
            <v>2.7644353602452699E-2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7">
          <cell r="B37" t="str">
            <v>PYTD</v>
          </cell>
          <cell r="C37" t="str">
            <v>Jan</v>
          </cell>
          <cell r="D37" t="str">
            <v>Feb</v>
          </cell>
          <cell r="E37" t="str">
            <v>Mar</v>
          </cell>
          <cell r="F37" t="str">
            <v>Apr</v>
          </cell>
          <cell r="G37" t="str">
            <v>May</v>
          </cell>
        </row>
        <row r="38">
          <cell r="B38">
            <v>90721</v>
          </cell>
          <cell r="C38">
            <v>6561</v>
          </cell>
          <cell r="D38">
            <v>6032</v>
          </cell>
          <cell r="E38">
            <v>10322</v>
          </cell>
          <cell r="F38">
            <v>12323</v>
          </cell>
          <cell r="G38">
            <v>2807</v>
          </cell>
        </row>
        <row r="39">
          <cell r="B39">
            <v>114920</v>
          </cell>
          <cell r="C39">
            <v>7828</v>
          </cell>
          <cell r="D39">
            <v>7602</v>
          </cell>
          <cell r="E39">
            <v>13088</v>
          </cell>
          <cell r="F39">
            <v>16260</v>
          </cell>
          <cell r="G39">
            <v>4424</v>
          </cell>
        </row>
        <row r="40">
          <cell r="B40">
            <v>-24199</v>
          </cell>
          <cell r="C40">
            <v>-1267</v>
          </cell>
          <cell r="D40">
            <v>-1570</v>
          </cell>
          <cell r="E40">
            <v>-2766</v>
          </cell>
          <cell r="F40">
            <v>-3937</v>
          </cell>
          <cell r="G40">
            <v>-1617</v>
          </cell>
        </row>
        <row r="41">
          <cell r="C41">
            <v>-0.19311080627953101</v>
          </cell>
          <cell r="D41">
            <v>-0.26027851458885898</v>
          </cell>
          <cell r="E41">
            <v>-0.26797132338694102</v>
          </cell>
          <cell r="F41">
            <v>-0.31948389190943799</v>
          </cell>
          <cell r="G41">
            <v>-0.57605985037406504</v>
          </cell>
          <cell r="H41">
            <v>-0.199080335407087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5">
          <cell r="C45">
            <v>18120</v>
          </cell>
          <cell r="D45">
            <v>29421</v>
          </cell>
          <cell r="E45">
            <v>49152</v>
          </cell>
          <cell r="F45">
            <v>80664</v>
          </cell>
          <cell r="G45">
            <v>112082</v>
          </cell>
        </row>
        <row r="46">
          <cell r="C46">
            <v>18919</v>
          </cell>
          <cell r="D46">
            <v>31326</v>
          </cell>
          <cell r="E46">
            <v>52906</v>
          </cell>
          <cell r="F46">
            <v>90127</v>
          </cell>
          <cell r="G46">
            <v>119286</v>
          </cell>
        </row>
        <row r="47">
          <cell r="C47">
            <v>-799</v>
          </cell>
          <cell r="D47">
            <v>-1905</v>
          </cell>
          <cell r="E47">
            <v>-3754</v>
          </cell>
          <cell r="F47">
            <v>-9463</v>
          </cell>
          <cell r="G47">
            <v>-7204</v>
          </cell>
        </row>
        <row r="59">
          <cell r="A59" t="str">
            <v>Jan</v>
          </cell>
          <cell r="G59">
            <v>0.13878235858101601</v>
          </cell>
          <cell r="H59">
            <v>-8.24622531939605E-2</v>
          </cell>
          <cell r="I59">
            <v>-0.19311080627953101</v>
          </cell>
          <cell r="J59">
            <v>-1.4069767441860499</v>
          </cell>
          <cell r="K59">
            <v>-4.4094922737306801E-2</v>
          </cell>
        </row>
        <row r="60">
          <cell r="A60" t="str">
            <v>Feb</v>
          </cell>
          <cell r="G60">
            <v>0.16050341827221901</v>
          </cell>
          <cell r="H60">
            <v>-0.110024985753737</v>
          </cell>
          <cell r="I60">
            <v>-0.22528388787421599</v>
          </cell>
          <cell r="J60">
            <v>-2.4883720930232598</v>
          </cell>
          <cell r="K60">
            <v>-6.47496686040583E-2</v>
          </cell>
        </row>
        <row r="61">
          <cell r="A61" t="str">
            <v>Mar</v>
          </cell>
          <cell r="G61">
            <v>0.14951265313422199</v>
          </cell>
          <cell r="H61">
            <v>-0.13262599469496</v>
          </cell>
          <cell r="I61">
            <v>-0.244512328169321</v>
          </cell>
          <cell r="J61">
            <v>-1.5836431226765799</v>
          </cell>
          <cell r="K61">
            <v>-7.6375325520833301E-2</v>
          </cell>
        </row>
        <row r="62">
          <cell r="A62" t="str">
            <v>Apr</v>
          </cell>
          <cell r="G62">
            <v>0.10875649740104</v>
          </cell>
          <cell r="H62">
            <v>-0.16352894358220799</v>
          </cell>
          <cell r="I62">
            <v>-0.27073046143368001</v>
          </cell>
          <cell r="J62">
            <v>-1.2685185185185199</v>
          </cell>
          <cell r="K62">
            <v>-0.117313795497372</v>
          </cell>
        </row>
        <row r="63">
          <cell r="A63" t="str">
            <v>May</v>
          </cell>
          <cell r="G63">
            <v>0.112462654716176</v>
          </cell>
          <cell r="H63">
            <v>-0.15583256755496999</v>
          </cell>
          <cell r="I63">
            <v>-0.293257983966356</v>
          </cell>
          <cell r="J63">
            <v>0.13089693715412901</v>
          </cell>
          <cell r="K63">
            <v>-6.4274370550132895E-2</v>
          </cell>
        </row>
        <row r="64">
          <cell r="A64" t="str">
            <v>Jun</v>
          </cell>
          <cell r="G64">
            <v>0.118252041491944</v>
          </cell>
          <cell r="H64">
            <v>-0.12938465947924199</v>
          </cell>
          <cell r="I64">
            <v>-0.277933053104162</v>
          </cell>
          <cell r="J64">
            <v>6.6200453314168795E-2</v>
          </cell>
          <cell r="K64">
            <v>-5.06107009388388E-2</v>
          </cell>
        </row>
        <row r="65">
          <cell r="A65" t="str">
            <v>Jul</v>
          </cell>
          <cell r="G65">
            <v>0.118252041491944</v>
          </cell>
          <cell r="H65">
            <v>-0.12938465947924199</v>
          </cell>
          <cell r="I65">
            <v>-0.277933053104162</v>
          </cell>
          <cell r="J65">
            <v>0.13099600721982199</v>
          </cell>
          <cell r="K65">
            <v>-5.06107009388388E-2</v>
          </cell>
        </row>
        <row r="66">
          <cell r="A66" t="str">
            <v>Aug</v>
          </cell>
        </row>
        <row r="67">
          <cell r="A67" t="str">
            <v>Sep</v>
          </cell>
        </row>
        <row r="68">
          <cell r="A68" t="str">
            <v>Oct</v>
          </cell>
        </row>
        <row r="69">
          <cell r="A69" t="str">
            <v>Nov</v>
          </cell>
        </row>
        <row r="70">
          <cell r="A70" t="str">
            <v>Dec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WC"/>
      <sheetName val="WC graph data"/>
      <sheetName val="05 sales analysis"/>
      <sheetName val="Op exp mthly"/>
      <sheetName val="Sales 2003"/>
      <sheetName val="Old Median Price"/>
      <sheetName val="Old Volume"/>
      <sheetName val="Condo Price"/>
      <sheetName val="Old NSA Volume"/>
      <sheetName val="MW Aff"/>
      <sheetName val="NE Aff"/>
      <sheetName val="So Aff"/>
      <sheetName val="US Affordability"/>
      <sheetName val="We Aff"/>
      <sheetName val="QP6 Extract Macros"/>
      <sheetName val="Condo Volume"/>
      <sheetName val="QP6 Criteria"/>
      <sheetName val="Dollar Volume"/>
      <sheetName val="Volume"/>
      <sheetName val="NSA Volume"/>
      <sheetName val="Inventory"/>
      <sheetName val="Median Price"/>
      <sheetName val="Mean Price"/>
      <sheetName val="MSA Median Price"/>
      <sheetName val="State Volume"/>
      <sheetName val="First-time Affordability"/>
      <sheetName val="QP6 Macros"/>
      <sheetName val="QP6 Outlook Macros"/>
      <sheetName val="Quarterly US Aff"/>
      <sheetName val="Financial Analysis"/>
      <sheetName val="Detail"/>
      <sheetName val="DIL4"/>
      <sheetName val="L"/>
      <sheetName val="Infos"/>
      <sheetName val="Help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FGRIE"/>
    </sheetNames>
    <sheetDataSet>
      <sheetData sheetId="0" refreshError="1">
        <row r="12">
          <cell r="A12">
            <v>1</v>
          </cell>
          <cell r="G12">
            <v>293.90499999999997</v>
          </cell>
          <cell r="H12">
            <v>310.60300000000001</v>
          </cell>
        </row>
        <row r="13">
          <cell r="G13">
            <v>366.81299999999999</v>
          </cell>
          <cell r="H13">
            <v>386.702</v>
          </cell>
        </row>
        <row r="14">
          <cell r="G14">
            <v>293.875</v>
          </cell>
          <cell r="H14">
            <v>308.95100000000002</v>
          </cell>
        </row>
        <row r="15">
          <cell r="G15">
            <v>350.404</v>
          </cell>
          <cell r="H15">
            <v>384.38200000000001</v>
          </cell>
        </row>
        <row r="16">
          <cell r="G16">
            <v>276.44799999999998</v>
          </cell>
          <cell r="H16">
            <v>308.37900000000002</v>
          </cell>
        </row>
        <row r="17">
          <cell r="G17">
            <v>274.18099999999998</v>
          </cell>
          <cell r="H17">
            <v>308.01</v>
          </cell>
        </row>
        <row r="18">
          <cell r="G18">
            <v>273.41699999999997</v>
          </cell>
          <cell r="H18">
            <v>307.46899999999999</v>
          </cell>
        </row>
        <row r="19">
          <cell r="G19">
            <v>0</v>
          </cell>
          <cell r="H19">
            <v>0</v>
          </cell>
        </row>
        <row r="20">
          <cell r="G20">
            <v>0</v>
          </cell>
          <cell r="H20">
            <v>0</v>
          </cell>
        </row>
        <row r="21">
          <cell r="G21">
            <v>0</v>
          </cell>
          <cell r="H21">
            <v>0</v>
          </cell>
        </row>
        <row r="22">
          <cell r="G22">
            <v>0</v>
          </cell>
          <cell r="H22">
            <v>0</v>
          </cell>
        </row>
        <row r="23">
          <cell r="G23">
            <v>0</v>
          </cell>
          <cell r="H23">
            <v>0</v>
          </cell>
        </row>
        <row r="24">
          <cell r="G24">
            <v>0</v>
          </cell>
          <cell r="H24">
            <v>0</v>
          </cell>
        </row>
        <row r="27">
          <cell r="A27">
            <v>1</v>
          </cell>
          <cell r="G27">
            <v>954.59299999999996</v>
          </cell>
          <cell r="H27">
            <v>1006.256</v>
          </cell>
          <cell r="J27">
            <v>1011.395</v>
          </cell>
        </row>
        <row r="28">
          <cell r="A28">
            <v>2</v>
          </cell>
          <cell r="G28">
            <v>901.03300000000002</v>
          </cell>
          <cell r="H28">
            <v>1000.771</v>
          </cell>
          <cell r="J28">
            <v>1242.425</v>
          </cell>
        </row>
        <row r="29">
          <cell r="A29">
            <v>3</v>
          </cell>
          <cell r="G29">
            <v>273.41699999999997</v>
          </cell>
          <cell r="H29">
            <v>307.46899999999999</v>
          </cell>
          <cell r="J29">
            <v>310.44400000000002</v>
          </cell>
        </row>
        <row r="30">
          <cell r="A30">
            <v>4</v>
          </cell>
          <cell r="G30">
            <v>0</v>
          </cell>
          <cell r="H30">
            <v>0</v>
          </cell>
          <cell r="J30">
            <v>0</v>
          </cell>
        </row>
        <row r="33">
          <cell r="A33" t="str">
            <v>To Date</v>
          </cell>
          <cell r="G33">
            <v>2129.0430000000001</v>
          </cell>
          <cell r="H33">
            <v>2314.4960000000001</v>
          </cell>
          <cell r="J33">
            <v>2564.2640000000001</v>
          </cell>
        </row>
        <row r="34">
          <cell r="A34" t="str">
            <v>Full Yr.</v>
          </cell>
          <cell r="G34">
            <v>2129.0430000000001</v>
          </cell>
          <cell r="H34">
            <v>2314.4960000000001</v>
          </cell>
          <cell r="J34">
            <v>2564.2640000000001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V96"/>
      <sheetName val="CONSMP96"/>
      <sheetName val="ARVMP96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Mults"/>
      <sheetName val="Cash"/>
      <sheetName val="Debt-EBITDA"/>
      <sheetName val="Sum"/>
      <sheetName val="Reverse Mults"/>
      <sheetName val="Prem"/>
      <sheetName val="LBO"/>
      <sheetName val="No trans"/>
      <sheetName val="Recap"/>
      <sheetName val="Recap-Base"/>
      <sheetName val="Recap-Bank"/>
      <sheetName val="Recap-PP"/>
      <sheetName val="Recap-144A"/>
      <sheetName val="Recap-Equity"/>
      <sheetName val="DCF"/>
      <sheetName val="WACC"/>
      <sheetName val="Adjusted EBITDA"/>
      <sheetName val="Targets"/>
      <sheetName val="own"/>
      <sheetName val="own-raw"/>
      <sheetName val="Output LCs"/>
      <sheetName val="Output"/>
      <sheetName val="GDYS"/>
      <sheetName val="FRED"/>
      <sheetName val="FDO"/>
      <sheetName val="STGS"/>
      <sheetName val="DG"/>
      <sheetName val="JCP"/>
      <sheetName val="TJX"/>
      <sheetName val="ROST"/>
      <sheetName val="__FDSCACHE__"/>
      <sheetName val="DUCK"/>
      <sheetName val="BONT"/>
      <sheetName val="Example"/>
      <sheetName val="Input"/>
      <sheetName val="Payroll"/>
      <sheetName val="CapVal"/>
      <sheetName val="Cash Flow"/>
      <sheetName val="Inc Stmt"/>
      <sheetName val="graph1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L4"/>
      <sheetName val="Comp"/>
      <sheetName val="L"/>
      <sheetName val="co 01 query"/>
      <sheetName val="co 10 query"/>
      <sheetName val="co 62 query"/>
      <sheetName val="SAS Provisions"/>
      <sheetName val="DIL"/>
      <sheetName val="Sales 2003"/>
      <sheetName val="Sheet1"/>
      <sheetName val="Infos"/>
      <sheetName val="1994 PE Dots"/>
      <sheetName val="YTD"/>
      <sheetName val="CompStore"/>
      <sheetName val="Current Mandates"/>
      <sheetName val="PanEU-Buyout"/>
      <sheetName val="Customers"/>
      <sheetName val="Furniture Mfg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O"/>
      <sheetName val="WP Market Capitalization"/>
      <sheetName val="WP Output-change ytd"/>
      <sheetName val="WP Output-Price volatility"/>
      <sheetName val="Comps"/>
      <sheetName val="Mkt Cap"/>
      <sheetName val="WACC"/>
      <sheetName val="Calc"/>
      <sheetName val="CGS per Ton"/>
      <sheetName val="Sales"/>
      <sheetName val="Price"/>
    </sheetNames>
    <sheetDataSet>
      <sheetData sheetId="0"/>
      <sheetData sheetId="1"/>
      <sheetData sheetId="2"/>
      <sheetData sheetId="3"/>
      <sheetData sheetId="4" refreshError="1">
        <row r="1">
          <cell r="A1" t="str">
            <v>Analysis of Valuation Multiples of Comparable Flat-Rolled Steel Companies</v>
          </cell>
        </row>
        <row r="2">
          <cell r="A2" t="str">
            <v>Public Market Multiples Including Pension Liabilities and OPEBs</v>
          </cell>
        </row>
        <row r="5">
          <cell r="L5" t="str">
            <v>Market Value of Equity as a Multiple of:</v>
          </cell>
          <cell r="V5" t="str">
            <v>Market Capitalization as a Multiple of:</v>
          </cell>
        </row>
        <row r="6">
          <cell r="J6" t="str">
            <v>Adj.</v>
          </cell>
          <cell r="L6" t="str">
            <v>LTM</v>
          </cell>
          <cell r="R6" t="str">
            <v>LTM</v>
          </cell>
        </row>
        <row r="7">
          <cell r="D7" t="str">
            <v>Price</v>
          </cell>
          <cell r="F7" t="str">
            <v>Market</v>
          </cell>
          <cell r="H7" t="str">
            <v>Market</v>
          </cell>
          <cell r="J7" t="str">
            <v>Market</v>
          </cell>
          <cell r="L7" t="str">
            <v>Net to</v>
          </cell>
          <cell r="N7" t="str">
            <v>1999E</v>
          </cell>
          <cell r="P7" t="str">
            <v>2000E</v>
          </cell>
          <cell r="R7" t="str">
            <v>Cash</v>
          </cell>
          <cell r="T7" t="str">
            <v>LFQ</v>
          </cell>
          <cell r="V7" t="str">
            <v>LTM</v>
          </cell>
          <cell r="X7" t="str">
            <v>LTM</v>
          </cell>
          <cell r="Z7" t="str">
            <v>LTM</v>
          </cell>
        </row>
        <row r="8">
          <cell r="A8" t="str">
            <v>Company</v>
          </cell>
          <cell r="D8" t="str">
            <v>Sep-13-99</v>
          </cell>
          <cell r="F8" t="str">
            <v>Value</v>
          </cell>
          <cell r="H8" t="str">
            <v>Cap. (a)</v>
          </cell>
          <cell r="J8" t="str">
            <v>Cap. (b)</v>
          </cell>
          <cell r="L8" t="str">
            <v>Common</v>
          </cell>
          <cell r="N8" t="str">
            <v>EPS. (c)</v>
          </cell>
          <cell r="P8" t="str">
            <v>EPS (c)</v>
          </cell>
          <cell r="R8" t="str">
            <v>Flow (d)</v>
          </cell>
          <cell r="T8" t="str">
            <v>Equity</v>
          </cell>
          <cell r="V8" t="str">
            <v>Sales</v>
          </cell>
          <cell r="X8" t="str">
            <v>EBITDA</v>
          </cell>
          <cell r="Z8" t="str">
            <v>EBIT</v>
          </cell>
        </row>
        <row r="11">
          <cell r="A11" t="str">
            <v>Company Name</v>
          </cell>
          <cell r="D11" t="e">
            <v>#NAME?</v>
          </cell>
          <cell r="F11">
            <v>1210.4707062499999</v>
          </cell>
          <cell r="H11">
            <v>1210.4707062499999</v>
          </cell>
          <cell r="J11" t="e">
            <v>#REF!</v>
          </cell>
          <cell r="L11" t="e">
            <v>#REF!</v>
          </cell>
          <cell r="N11" t="e">
            <v>#REF!</v>
          </cell>
          <cell r="P11" t="e">
            <v>#REF!</v>
          </cell>
          <cell r="R11" t="e">
            <v>#REF!</v>
          </cell>
          <cell r="T11" t="e">
            <v>#REF!</v>
          </cell>
          <cell r="V11" t="e">
            <v>#REF!</v>
          </cell>
          <cell r="X11" t="e">
            <v>#REF!</v>
          </cell>
          <cell r="Z11" t="e">
            <v>#REF!</v>
          </cell>
        </row>
        <row r="12">
          <cell r="A12" t="e">
            <v>#REF!</v>
          </cell>
          <cell r="D12" t="e">
            <v>#REF!</v>
          </cell>
          <cell r="F12" t="e">
            <v>#REF!</v>
          </cell>
          <cell r="H12" t="e">
            <v>#REF!</v>
          </cell>
          <cell r="J12" t="e">
            <v>#REF!</v>
          </cell>
          <cell r="L12" t="e">
            <v>#REF!</v>
          </cell>
          <cell r="N12" t="e">
            <v>#REF!</v>
          </cell>
          <cell r="P12" t="e">
            <v>#REF!</v>
          </cell>
          <cell r="Q12" t="str">
            <v>*</v>
          </cell>
          <cell r="R12" t="e">
            <v>#REF!</v>
          </cell>
          <cell r="T12" t="e">
            <v>#REF!</v>
          </cell>
          <cell r="V12" t="e">
            <v>#REF!</v>
          </cell>
          <cell r="X12" t="e">
            <v>#REF!</v>
          </cell>
          <cell r="Y12" t="str">
            <v>*</v>
          </cell>
          <cell r="Z12" t="e">
            <v>#REF!</v>
          </cell>
        </row>
        <row r="13">
          <cell r="A13" t="e">
            <v>#REF!</v>
          </cell>
          <cell r="D13" t="e">
            <v>#REF!</v>
          </cell>
          <cell r="F13" t="e">
            <v>#REF!</v>
          </cell>
          <cell r="H13" t="e">
            <v>#REF!</v>
          </cell>
          <cell r="J13" t="e">
            <v>#REF!</v>
          </cell>
          <cell r="L13" t="e">
            <v>#REF!</v>
          </cell>
          <cell r="N13" t="e">
            <v>#REF!</v>
          </cell>
          <cell r="P13" t="e">
            <v>#REF!</v>
          </cell>
          <cell r="R13" t="e">
            <v>#REF!</v>
          </cell>
          <cell r="T13" t="e">
            <v>#REF!</v>
          </cell>
          <cell r="V13" t="e">
            <v>#REF!</v>
          </cell>
          <cell r="X13" t="e">
            <v>#REF!</v>
          </cell>
          <cell r="Z13" t="e">
            <v>#REF!</v>
          </cell>
          <cell r="AA13" t="str">
            <v>*</v>
          </cell>
        </row>
        <row r="14">
          <cell r="A14" t="e">
            <v>#REF!</v>
          </cell>
          <cell r="D14" t="e">
            <v>#REF!</v>
          </cell>
          <cell r="F14" t="e">
            <v>#REF!</v>
          </cell>
          <cell r="H14" t="e">
            <v>#REF!</v>
          </cell>
          <cell r="J14" t="e">
            <v>#REF!</v>
          </cell>
          <cell r="L14" t="e">
            <v>#REF!</v>
          </cell>
          <cell r="N14" t="e">
            <v>#REF!</v>
          </cell>
          <cell r="P14" t="e">
            <v>#REF!</v>
          </cell>
          <cell r="R14" t="e">
            <v>#REF!</v>
          </cell>
          <cell r="T14" t="e">
            <v>#REF!</v>
          </cell>
          <cell r="V14" t="e">
            <v>#REF!</v>
          </cell>
          <cell r="X14" t="e">
            <v>#REF!</v>
          </cell>
          <cell r="Z14" t="e">
            <v>#REF!</v>
          </cell>
        </row>
        <row r="15">
          <cell r="A15" t="e">
            <v>#REF!</v>
          </cell>
          <cell r="D15" t="e">
            <v>#REF!</v>
          </cell>
          <cell r="F15" t="e">
            <v>#REF!</v>
          </cell>
          <cell r="H15" t="e">
            <v>#REF!</v>
          </cell>
          <cell r="J15" t="e">
            <v>#REF!</v>
          </cell>
          <cell r="L15" t="e">
            <v>#REF!</v>
          </cell>
          <cell r="N15" t="e">
            <v>#REF!</v>
          </cell>
          <cell r="P15" t="e">
            <v>#REF!</v>
          </cell>
          <cell r="R15" t="e">
            <v>#REF!</v>
          </cell>
          <cell r="T15" t="e">
            <v>#REF!</v>
          </cell>
          <cell r="V15" t="e">
            <v>#REF!</v>
          </cell>
          <cell r="X15" t="e">
            <v>#REF!</v>
          </cell>
          <cell r="Z15" t="e">
            <v>#REF!</v>
          </cell>
        </row>
        <row r="16">
          <cell r="A16" t="e">
            <v>#REF!</v>
          </cell>
          <cell r="D16" t="e">
            <v>#REF!</v>
          </cell>
          <cell r="F16" t="e">
            <v>#REF!</v>
          </cell>
          <cell r="H16" t="e">
            <v>#REF!</v>
          </cell>
          <cell r="J16" t="e">
            <v>#REF!</v>
          </cell>
          <cell r="L16" t="e">
            <v>#REF!</v>
          </cell>
          <cell r="N16" t="e">
            <v>#REF!</v>
          </cell>
          <cell r="P16" t="e">
            <v>#REF!</v>
          </cell>
          <cell r="R16" t="e">
            <v>#REF!</v>
          </cell>
          <cell r="T16" t="e">
            <v>#REF!</v>
          </cell>
          <cell r="V16" t="e">
            <v>#REF!</v>
          </cell>
          <cell r="X16" t="e">
            <v>#REF!</v>
          </cell>
          <cell r="Z16" t="e">
            <v>#REF!</v>
          </cell>
        </row>
        <row r="17">
          <cell r="A17" t="e">
            <v>#REF!</v>
          </cell>
          <cell r="D17" t="e">
            <v>#REF!</v>
          </cell>
          <cell r="F17" t="e">
            <v>#REF!</v>
          </cell>
          <cell r="H17" t="e">
            <v>#REF!</v>
          </cell>
          <cell r="J17" t="e">
            <v>#REF!</v>
          </cell>
          <cell r="L17" t="e">
            <v>#REF!</v>
          </cell>
          <cell r="N17" t="e">
            <v>#REF!</v>
          </cell>
          <cell r="P17" t="e">
            <v>#REF!</v>
          </cell>
          <cell r="R17" t="e">
            <v>#REF!</v>
          </cell>
          <cell r="S17" t="str">
            <v>*</v>
          </cell>
          <cell r="T17" t="e">
            <v>#REF!</v>
          </cell>
          <cell r="V17" t="e">
            <v>#REF!</v>
          </cell>
          <cell r="X17" t="e">
            <v>#REF!</v>
          </cell>
          <cell r="Z17" t="e">
            <v>#REF!</v>
          </cell>
        </row>
        <row r="18">
          <cell r="A18" t="e">
            <v>#REF!</v>
          </cell>
          <cell r="D18" t="e">
            <v>#REF!</v>
          </cell>
          <cell r="F18" t="e">
            <v>#REF!</v>
          </cell>
          <cell r="H18" t="e">
            <v>#REF!</v>
          </cell>
          <cell r="J18" t="e">
            <v>#REF!</v>
          </cell>
          <cell r="L18" t="e">
            <v>#REF!</v>
          </cell>
          <cell r="N18" t="e">
            <v>#REF!</v>
          </cell>
          <cell r="P18" t="e">
            <v>#REF!</v>
          </cell>
          <cell r="R18" t="e">
            <v>#REF!</v>
          </cell>
          <cell r="T18" t="e">
            <v>#REF!</v>
          </cell>
          <cell r="V18" t="e">
            <v>#REF!</v>
          </cell>
          <cell r="X18" t="e">
            <v>#REF!</v>
          </cell>
          <cell r="Z18" t="e">
            <v>#REF!</v>
          </cell>
          <cell r="AA18" t="str">
            <v>*</v>
          </cell>
        </row>
        <row r="19">
          <cell r="A19" t="e">
            <v>#REF!</v>
          </cell>
          <cell r="D19" t="e">
            <v>#REF!</v>
          </cell>
          <cell r="F19" t="e">
            <v>#REF!</v>
          </cell>
          <cell r="H19" t="e">
            <v>#REF!</v>
          </cell>
          <cell r="J19" t="e">
            <v>#REF!</v>
          </cell>
          <cell r="L19" t="e">
            <v>#REF!</v>
          </cell>
          <cell r="M19" t="str">
            <v>*</v>
          </cell>
          <cell r="N19" t="e">
            <v>#REF!</v>
          </cell>
          <cell r="P19" t="e">
            <v>#REF!</v>
          </cell>
          <cell r="R19" t="e">
            <v>#REF!</v>
          </cell>
          <cell r="S19" t="str">
            <v>*</v>
          </cell>
          <cell r="T19" t="e">
            <v>#REF!</v>
          </cell>
          <cell r="V19" t="e">
            <v>#REF!</v>
          </cell>
          <cell r="W19" t="str">
            <v>*</v>
          </cell>
          <cell r="X19" t="e">
            <v>#REF!</v>
          </cell>
          <cell r="Z19" t="e">
            <v>#REF!</v>
          </cell>
          <cell r="AA19" t="str">
            <v>*</v>
          </cell>
        </row>
        <row r="20">
          <cell r="A20" t="e">
            <v>#REF!</v>
          </cell>
          <cell r="D20" t="e">
            <v>#REF!</v>
          </cell>
          <cell r="F20" t="e">
            <v>#REF!</v>
          </cell>
          <cell r="H20" t="e">
            <v>#REF!</v>
          </cell>
          <cell r="J20" t="e">
            <v>#REF!</v>
          </cell>
          <cell r="L20" t="e">
            <v>#REF!</v>
          </cell>
          <cell r="N20" t="e">
            <v>#REF!</v>
          </cell>
          <cell r="P20" t="e">
            <v>#REF!</v>
          </cell>
          <cell r="R20" t="e">
            <v>#REF!</v>
          </cell>
          <cell r="T20" t="e">
            <v>#REF!</v>
          </cell>
          <cell r="V20" t="e">
            <v>#REF!</v>
          </cell>
          <cell r="X20" t="e">
            <v>#REF!</v>
          </cell>
          <cell r="Z20" t="e">
            <v>#REF!</v>
          </cell>
        </row>
        <row r="21">
          <cell r="A21" t="e">
            <v>#REF!</v>
          </cell>
          <cell r="D21" t="e">
            <v>#REF!</v>
          </cell>
          <cell r="F21" t="e">
            <v>#REF!</v>
          </cell>
          <cell r="H21" t="e">
            <v>#REF!</v>
          </cell>
          <cell r="J21" t="e">
            <v>#REF!</v>
          </cell>
          <cell r="L21" t="e">
            <v>#REF!</v>
          </cell>
          <cell r="N21" t="e">
            <v>#REF!</v>
          </cell>
          <cell r="P21" t="e">
            <v>#REF!</v>
          </cell>
          <cell r="R21" t="e">
            <v>#REF!</v>
          </cell>
          <cell r="T21" t="e">
            <v>#REF!</v>
          </cell>
          <cell r="V21" t="e">
            <v>#REF!</v>
          </cell>
          <cell r="X21" t="e">
            <v>#REF!</v>
          </cell>
          <cell r="Z21" t="e">
            <v>#REF!</v>
          </cell>
        </row>
        <row r="22">
          <cell r="A22" t="e">
            <v>#REF!</v>
          </cell>
          <cell r="D22" t="e">
            <v>#REF!</v>
          </cell>
          <cell r="F22" t="e">
            <v>#REF!</v>
          </cell>
          <cell r="H22" t="e">
            <v>#REF!</v>
          </cell>
          <cell r="J22" t="e">
            <v>#REF!</v>
          </cell>
          <cell r="L22" t="e">
            <v>#REF!</v>
          </cell>
          <cell r="N22" t="e">
            <v>#REF!</v>
          </cell>
          <cell r="P22" t="e">
            <v>#REF!</v>
          </cell>
          <cell r="R22" t="e">
            <v>#REF!</v>
          </cell>
          <cell r="T22" t="e">
            <v>#REF!</v>
          </cell>
          <cell r="V22" t="e">
            <v>#REF!</v>
          </cell>
          <cell r="X22" t="e">
            <v>#REF!</v>
          </cell>
          <cell r="Z22" t="e">
            <v>#REF!</v>
          </cell>
        </row>
        <row r="23">
          <cell r="A23" t="e">
            <v>#REF!</v>
          </cell>
          <cell r="D23" t="e">
            <v>#REF!</v>
          </cell>
          <cell r="F23" t="e">
            <v>#REF!</v>
          </cell>
          <cell r="H23" t="e">
            <v>#REF!</v>
          </cell>
          <cell r="J23" t="e">
            <v>#REF!</v>
          </cell>
          <cell r="L23" t="e">
            <v>#REF!</v>
          </cell>
          <cell r="N23" t="e">
            <v>#REF!</v>
          </cell>
          <cell r="P23" t="e">
            <v>#REF!</v>
          </cell>
          <cell r="R23" t="e">
            <v>#REF!</v>
          </cell>
          <cell r="T23" t="e">
            <v>#REF!</v>
          </cell>
          <cell r="V23" t="e">
            <v>#REF!</v>
          </cell>
          <cell r="X23" t="e">
            <v>#REF!</v>
          </cell>
          <cell r="Z23" t="e">
            <v>#REF!</v>
          </cell>
        </row>
        <row r="27">
          <cell r="H27" t="str">
            <v>Minimum (e)</v>
          </cell>
          <cell r="L27" t="e">
            <v>#REF!</v>
          </cell>
          <cell r="N27" t="e">
            <v>#REF!</v>
          </cell>
          <cell r="P27" t="e">
            <v>#REF!</v>
          </cell>
          <cell r="R27" t="e">
            <v>#REF!</v>
          </cell>
          <cell r="T27" t="e">
            <v>#REF!</v>
          </cell>
          <cell r="V27" t="e">
            <v>#REF!</v>
          </cell>
          <cell r="X27" t="e">
            <v>#REF!</v>
          </cell>
          <cell r="Z27" t="e">
            <v>#REF!</v>
          </cell>
        </row>
        <row r="28">
          <cell r="H28" t="str">
            <v>Mean (e)</v>
          </cell>
          <cell r="L28" t="e">
            <v>#REF!</v>
          </cell>
          <cell r="N28" t="e">
            <v>#REF!</v>
          </cell>
          <cell r="P28" t="e">
            <v>#REF!</v>
          </cell>
          <cell r="R28" t="e">
            <v>#REF!</v>
          </cell>
          <cell r="T28" t="e">
            <v>#REF!</v>
          </cell>
          <cell r="V28" t="e">
            <v>#REF!</v>
          </cell>
          <cell r="X28" t="e">
            <v>#REF!</v>
          </cell>
          <cell r="Z28" t="e">
            <v>#REF!</v>
          </cell>
        </row>
        <row r="29">
          <cell r="H29" t="str">
            <v>Median (e)</v>
          </cell>
          <cell r="L29" t="e">
            <v>#REF!</v>
          </cell>
          <cell r="N29" t="e">
            <v>#REF!</v>
          </cell>
          <cell r="P29" t="e">
            <v>#REF!</v>
          </cell>
          <cell r="R29" t="e">
            <v>#REF!</v>
          </cell>
          <cell r="T29" t="e">
            <v>#REF!</v>
          </cell>
          <cell r="V29" t="e">
            <v>#REF!</v>
          </cell>
          <cell r="X29" t="e">
            <v>#REF!</v>
          </cell>
          <cell r="Z29" t="e">
            <v>#REF!</v>
          </cell>
        </row>
        <row r="30">
          <cell r="H30" t="str">
            <v>Maximum (e)</v>
          </cell>
          <cell r="L30" t="e">
            <v>#REF!</v>
          </cell>
          <cell r="N30" t="e">
            <v>#REF!</v>
          </cell>
          <cell r="P30" t="e">
            <v>#REF!</v>
          </cell>
          <cell r="R30" t="e">
            <v>#REF!</v>
          </cell>
          <cell r="T30" t="e">
            <v>#REF!</v>
          </cell>
          <cell r="V30" t="e">
            <v>#REF!</v>
          </cell>
          <cell r="X30" t="e">
            <v>#REF!</v>
          </cell>
          <cell r="Z30" t="e">
            <v>#REF!</v>
          </cell>
        </row>
        <row r="41">
          <cell r="A41" t="str">
            <v>Dollar amounts in U.S. millions except per share data and if otherwise stated.</v>
          </cell>
        </row>
        <row r="42">
          <cell r="A42" t="str">
            <v>(a)</v>
          </cell>
          <cell r="B42" t="str">
            <v>Market Capitalization = Market Value of Equity + Pref. Equity + Short-Term Debt + Long-Term Debt + Minority Interest - Cash &amp; Marketable Securities</v>
          </cell>
        </row>
        <row r="43">
          <cell r="A43" t="str">
            <v>(b)</v>
          </cell>
          <cell r="B43" t="str">
            <v>Adjusted Market Capitalization = Market Value of Equity + Pref. Equity + Short-Term Debt + Long-Term Debt + Minority Interest + Net Pension Liabilities + Net OPEBs - Cash &amp; Marketable Securities</v>
          </cell>
        </row>
        <row r="44">
          <cell r="A44" t="str">
            <v>(c)</v>
          </cell>
          <cell r="B44" t="str">
            <v>Earnings Estimates were obtained from First Call as of Sep-13-99 and calendarized when necessary.</v>
          </cell>
        </row>
        <row r="45">
          <cell r="A45" t="str">
            <v>(d)</v>
          </cell>
          <cell r="B45" t="str">
            <v>Cash Flow = Income Available to Common + DD&amp;A + Deferred Taxes + Earnings of Unconsolidated Subs.</v>
          </cell>
        </row>
        <row r="46">
          <cell r="A46" t="str">
            <v>(e)</v>
          </cell>
          <cell r="B46" t="str">
            <v>Summary Multiples exclude numbers that are Negative, Not Available, Not Meaningful and (*) items.</v>
          </cell>
        </row>
        <row r="47">
          <cell r="A47" t="str">
            <v>(f)</v>
          </cell>
          <cell r="B47" t="str">
            <v>EBITDAPO = Earnings Before Interest, Taxes, Depreciation, Amortization, Pension and OPEB Expenses</v>
          </cell>
        </row>
        <row r="107">
          <cell r="G107" t="str">
            <v>Credit Ratings</v>
          </cell>
          <cell r="J107" t="str">
            <v>LTM</v>
          </cell>
          <cell r="L107" t="str">
            <v>LTM</v>
          </cell>
          <cell r="N107" t="str">
            <v>(EBITDA -</v>
          </cell>
          <cell r="P107" t="str">
            <v>Total</v>
          </cell>
          <cell r="R107" t="str">
            <v>Net Debt</v>
          </cell>
          <cell r="T107" t="str">
            <v>Net Debt/</v>
          </cell>
          <cell r="V107" t="str">
            <v>Total</v>
          </cell>
          <cell r="X107" t="str">
            <v>FFO/</v>
          </cell>
          <cell r="Z107" t="str">
            <v>Free Oper.</v>
          </cell>
        </row>
        <row r="108">
          <cell r="G108" t="str">
            <v>Senior Debt</v>
          </cell>
          <cell r="J108" t="str">
            <v>EBITDA/</v>
          </cell>
          <cell r="L108" t="str">
            <v>EBITDA/</v>
          </cell>
          <cell r="N108" t="str">
            <v>CAPEX)/</v>
          </cell>
          <cell r="P108" t="str">
            <v>Debt/</v>
          </cell>
          <cell r="R108" t="str">
            <v>Pen + OPEB/</v>
          </cell>
          <cell r="T108" t="str">
            <v>Net</v>
          </cell>
          <cell r="V108" t="str">
            <v>Debt/</v>
          </cell>
          <cell r="X108" t="str">
            <v>Total</v>
          </cell>
          <cell r="Z108" t="str">
            <v>Cash Flow/</v>
          </cell>
        </row>
        <row r="109">
          <cell r="A109" t="str">
            <v>Company</v>
          </cell>
          <cell r="F109" t="str">
            <v>Moody's</v>
          </cell>
          <cell r="H109" t="str">
            <v>S&amp;P</v>
          </cell>
          <cell r="J109" t="str">
            <v>Gross Int.</v>
          </cell>
          <cell r="L109" t="str">
            <v>Net Int.</v>
          </cell>
          <cell r="N109" t="str">
            <v>Gross Int.</v>
          </cell>
          <cell r="P109" t="str">
            <v>Tot Bk Cap</v>
          </cell>
          <cell r="R109" t="str">
            <v>Net Bk Cap</v>
          </cell>
          <cell r="T109" t="str">
            <v>Book Cap</v>
          </cell>
          <cell r="V109" t="str">
            <v>EBITDA</v>
          </cell>
          <cell r="X109" t="str">
            <v>Debt</v>
          </cell>
          <cell r="Z109" t="str">
            <v>Debt</v>
          </cell>
        </row>
        <row r="112">
          <cell r="A112" t="str">
            <v>Company Name</v>
          </cell>
          <cell r="F112" t="str">
            <v>Ba1</v>
          </cell>
          <cell r="H112" t="str">
            <v>BB-</v>
          </cell>
          <cell r="J112" t="e">
            <v>#REF!</v>
          </cell>
          <cell r="L112" t="e">
            <v>#REF!</v>
          </cell>
          <cell r="N112" t="e">
            <v>#REF!</v>
          </cell>
          <cell r="P112" t="e">
            <v>#REF!</v>
          </cell>
          <cell r="R112" t="e">
            <v>#REF!</v>
          </cell>
          <cell r="T112" t="e">
            <v>#REF!</v>
          </cell>
          <cell r="V112" t="e">
            <v>#REF!</v>
          </cell>
          <cell r="X112" t="e">
            <v>#REF!</v>
          </cell>
          <cell r="Z112" t="e">
            <v>#REF!</v>
          </cell>
        </row>
        <row r="113">
          <cell r="A113" t="e">
            <v>#REF!</v>
          </cell>
          <cell r="F113" t="str">
            <v>B1</v>
          </cell>
          <cell r="H113" t="str">
            <v>B</v>
          </cell>
          <cell r="J113" t="e">
            <v>#REF!</v>
          </cell>
          <cell r="L113" t="e">
            <v>#REF!</v>
          </cell>
          <cell r="N113" t="e">
            <v>#REF!</v>
          </cell>
          <cell r="P113" t="e">
            <v>#REF!</v>
          </cell>
          <cell r="R113" t="e">
            <v>#REF!</v>
          </cell>
          <cell r="T113" t="e">
            <v>#REF!</v>
          </cell>
          <cell r="V113" t="e">
            <v>#REF!</v>
          </cell>
          <cell r="X113" t="e">
            <v>#REF!</v>
          </cell>
          <cell r="Z113" t="e">
            <v>#REF!</v>
          </cell>
        </row>
        <row r="114">
          <cell r="A114" t="e">
            <v>#REF!</v>
          </cell>
          <cell r="F114" t="str">
            <v>Ba2</v>
          </cell>
          <cell r="H114" t="str">
            <v>BB-</v>
          </cell>
          <cell r="J114" t="e">
            <v>#REF!</v>
          </cell>
          <cell r="L114" t="e">
            <v>#REF!</v>
          </cell>
          <cell r="N114" t="e">
            <v>#REF!</v>
          </cell>
          <cell r="P114" t="e">
            <v>#REF!</v>
          </cell>
          <cell r="R114" t="e">
            <v>#REF!</v>
          </cell>
          <cell r="T114" t="e">
            <v>#REF!</v>
          </cell>
          <cell r="V114" t="e">
            <v>#REF!</v>
          </cell>
          <cell r="X114" t="e">
            <v>#REF!</v>
          </cell>
          <cell r="Z114" t="e">
            <v>#REF!</v>
          </cell>
        </row>
        <row r="115">
          <cell r="A115" t="e">
            <v>#REF!</v>
          </cell>
          <cell r="F115" t="str">
            <v>-</v>
          </cell>
          <cell r="H115" t="str">
            <v>-</v>
          </cell>
          <cell r="J115" t="e">
            <v>#REF!</v>
          </cell>
          <cell r="L115" t="e">
            <v>#REF!</v>
          </cell>
          <cell r="N115" t="e">
            <v>#REF!</v>
          </cell>
          <cell r="P115" t="e">
            <v>#REF!</v>
          </cell>
          <cell r="R115" t="e">
            <v>#REF!</v>
          </cell>
          <cell r="T115" t="e">
            <v>#REF!</v>
          </cell>
          <cell r="V115" t="e">
            <v>#REF!</v>
          </cell>
          <cell r="X115" t="e">
            <v>#REF!</v>
          </cell>
          <cell r="Z115" t="e">
            <v>#REF!</v>
          </cell>
        </row>
        <row r="116">
          <cell r="A116" t="e">
            <v>#REF!</v>
          </cell>
          <cell r="F116" t="str">
            <v>Ba1</v>
          </cell>
          <cell r="H116" t="str">
            <v>BB-</v>
          </cell>
          <cell r="J116" t="e">
            <v>#REF!</v>
          </cell>
          <cell r="L116" t="e">
            <v>#REF!</v>
          </cell>
          <cell r="N116" t="e">
            <v>#REF!</v>
          </cell>
          <cell r="P116" t="e">
            <v>#REF!</v>
          </cell>
          <cell r="R116" t="e">
            <v>#REF!</v>
          </cell>
          <cell r="T116" t="e">
            <v>#REF!</v>
          </cell>
          <cell r="V116" t="e">
            <v>#REF!</v>
          </cell>
          <cell r="X116" t="e">
            <v>#REF!</v>
          </cell>
          <cell r="Z116" t="e">
            <v>#REF!</v>
          </cell>
        </row>
        <row r="117">
          <cell r="A117" t="e">
            <v>#REF!</v>
          </cell>
          <cell r="F117" t="str">
            <v>Ba3</v>
          </cell>
          <cell r="H117" t="str">
            <v>B+</v>
          </cell>
          <cell r="J117" t="e">
            <v>#REF!</v>
          </cell>
          <cell r="L117" t="e">
            <v>#REF!</v>
          </cell>
          <cell r="N117" t="e">
            <v>#REF!</v>
          </cell>
          <cell r="P117" t="e">
            <v>#REF!</v>
          </cell>
          <cell r="R117" t="e">
            <v>#REF!</v>
          </cell>
          <cell r="T117" t="e">
            <v>#REF!</v>
          </cell>
          <cell r="V117" t="e">
            <v>#REF!</v>
          </cell>
          <cell r="X117" t="e">
            <v>#REF!</v>
          </cell>
          <cell r="Z117" t="e">
            <v>#REF!</v>
          </cell>
        </row>
        <row r="118">
          <cell r="A118" t="e">
            <v>#REF!</v>
          </cell>
          <cell r="F118" t="str">
            <v>A1</v>
          </cell>
          <cell r="H118" t="str">
            <v>AA-</v>
          </cell>
          <cell r="J118" t="e">
            <v>#REF!</v>
          </cell>
          <cell r="L118" t="e">
            <v>#REF!</v>
          </cell>
          <cell r="N118" t="e">
            <v>#REF!</v>
          </cell>
          <cell r="P118" t="e">
            <v>#REF!</v>
          </cell>
          <cell r="R118" t="e">
            <v>#REF!</v>
          </cell>
          <cell r="T118" t="e">
            <v>#REF!</v>
          </cell>
          <cell r="V118" t="e">
            <v>#REF!</v>
          </cell>
          <cell r="X118" t="e">
            <v>#REF!</v>
          </cell>
          <cell r="Z118" t="e">
            <v>#REF!</v>
          </cell>
        </row>
        <row r="119">
          <cell r="A119" t="e">
            <v>#REF!</v>
          </cell>
          <cell r="F119" t="str">
            <v>-</v>
          </cell>
          <cell r="H119" t="str">
            <v>-</v>
          </cell>
          <cell r="J119" t="e">
            <v>#REF!</v>
          </cell>
          <cell r="L119" t="e">
            <v>#REF!</v>
          </cell>
          <cell r="N119" t="e">
            <v>#REF!</v>
          </cell>
          <cell r="P119" t="e">
            <v>#REF!</v>
          </cell>
          <cell r="R119" t="e">
            <v>#REF!</v>
          </cell>
          <cell r="T119" t="e">
            <v>#REF!</v>
          </cell>
          <cell r="V119" t="e">
            <v>#REF!</v>
          </cell>
          <cell r="X119" t="e">
            <v>#REF!</v>
          </cell>
          <cell r="Z119" t="e">
            <v>#REF!</v>
          </cell>
        </row>
        <row r="120">
          <cell r="A120" t="e">
            <v>#REF!</v>
          </cell>
          <cell r="F120" t="str">
            <v>-</v>
          </cell>
          <cell r="H120" t="str">
            <v>-</v>
          </cell>
          <cell r="J120" t="e">
            <v>#REF!</v>
          </cell>
          <cell r="L120" t="e">
            <v>#REF!</v>
          </cell>
          <cell r="N120" t="e">
            <v>#REF!</v>
          </cell>
          <cell r="P120" t="e">
            <v>#REF!</v>
          </cell>
          <cell r="R120" t="e">
            <v>#REF!</v>
          </cell>
          <cell r="T120" t="e">
            <v>#REF!</v>
          </cell>
          <cell r="V120" t="e">
            <v>#REF!</v>
          </cell>
          <cell r="X120" t="e">
            <v>#REF!</v>
          </cell>
          <cell r="Z120" t="e">
            <v>#REF!</v>
          </cell>
        </row>
        <row r="121">
          <cell r="A121" t="e">
            <v>#REF!</v>
          </cell>
          <cell r="F121" t="str">
            <v>-</v>
          </cell>
          <cell r="H121" t="str">
            <v>-</v>
          </cell>
          <cell r="J121" t="e">
            <v>#REF!</v>
          </cell>
          <cell r="L121" t="e">
            <v>#REF!</v>
          </cell>
          <cell r="N121" t="e">
            <v>#REF!</v>
          </cell>
          <cell r="P121" t="e">
            <v>#REF!</v>
          </cell>
          <cell r="R121" t="e">
            <v>#REF!</v>
          </cell>
          <cell r="T121" t="e">
            <v>#REF!</v>
          </cell>
          <cell r="V121" t="e">
            <v>#REF!</v>
          </cell>
          <cell r="X121" t="e">
            <v>#REF!</v>
          </cell>
          <cell r="Z121" t="e">
            <v>#REF!</v>
          </cell>
        </row>
        <row r="122">
          <cell r="A122" t="e">
            <v>#REF!</v>
          </cell>
          <cell r="F122" t="str">
            <v>Baa2</v>
          </cell>
          <cell r="H122" t="str">
            <v>BBB-</v>
          </cell>
          <cell r="J122" t="e">
            <v>#REF!</v>
          </cell>
          <cell r="L122" t="e">
            <v>#REF!</v>
          </cell>
          <cell r="N122" t="e">
            <v>#REF!</v>
          </cell>
          <cell r="P122" t="e">
            <v>#REF!</v>
          </cell>
          <cell r="R122" t="e">
            <v>#REF!</v>
          </cell>
          <cell r="T122" t="e">
            <v>#REF!</v>
          </cell>
          <cell r="V122" t="e">
            <v>#REF!</v>
          </cell>
          <cell r="X122" t="e">
            <v>#REF!</v>
          </cell>
          <cell r="Z122" t="e">
            <v>#REF!</v>
          </cell>
        </row>
        <row r="123">
          <cell r="A123" t="e">
            <v>#REF!</v>
          </cell>
          <cell r="F123" t="str">
            <v>B2</v>
          </cell>
          <cell r="H123" t="str">
            <v>B</v>
          </cell>
          <cell r="J123" t="e">
            <v>#REF!</v>
          </cell>
          <cell r="L123" t="e">
            <v>#REF!</v>
          </cell>
          <cell r="N123" t="e">
            <v>#REF!</v>
          </cell>
          <cell r="P123" t="e">
            <v>#REF!</v>
          </cell>
          <cell r="R123" t="e">
            <v>#REF!</v>
          </cell>
          <cell r="T123" t="e">
            <v>#REF!</v>
          </cell>
          <cell r="V123" t="e">
            <v>#REF!</v>
          </cell>
          <cell r="X123" t="e">
            <v>#REF!</v>
          </cell>
          <cell r="Z123" t="e">
            <v>#REF!</v>
          </cell>
        </row>
        <row r="124">
          <cell r="A124" t="e">
            <v>#REF!</v>
          </cell>
          <cell r="F124" t="str">
            <v>B3</v>
          </cell>
          <cell r="H124" t="str">
            <v>B</v>
          </cell>
          <cell r="J124" t="e">
            <v>#REF!</v>
          </cell>
          <cell r="L124" t="e">
            <v>#REF!</v>
          </cell>
          <cell r="N124" t="e">
            <v>#REF!</v>
          </cell>
          <cell r="P124" t="e">
            <v>#REF!</v>
          </cell>
          <cell r="R124" t="e">
            <v>#REF!</v>
          </cell>
          <cell r="T124" t="e">
            <v>#REF!</v>
          </cell>
          <cell r="V124" t="e">
            <v>#REF!</v>
          </cell>
          <cell r="X124" t="e">
            <v>#REF!</v>
          </cell>
          <cell r="Z124" t="e">
            <v>#REF!</v>
          </cell>
        </row>
        <row r="140">
          <cell r="A140" t="str">
            <v>Definitions:</v>
          </cell>
        </row>
        <row r="141">
          <cell r="A141" t="str">
            <v>Gross Interest = Gross Interest incurred before subtracting (i) capitalized interest, (ii) interest income.</v>
          </cell>
        </row>
        <row r="142">
          <cell r="A142" t="str">
            <v>FFO = Funds From Operations = Net income from continuing operations plus depreciation, amortization, deferred income taxes, and other noncash items.</v>
          </cell>
        </row>
        <row r="147">
          <cell r="A147" t="str">
            <v>Analysis of Valuation Multiples of Comparable Flat-Rolled Steel Companies</v>
          </cell>
        </row>
        <row r="148">
          <cell r="A148" t="str">
            <v>Summary Data for Selected Industry Comparables</v>
          </cell>
        </row>
        <row r="155">
          <cell r="F155" t="str">
            <v>LTM</v>
          </cell>
          <cell r="R155" t="str">
            <v>LTM</v>
          </cell>
          <cell r="T155" t="str">
            <v>LFQ</v>
          </cell>
        </row>
        <row r="156">
          <cell r="F156" t="str">
            <v>Net to</v>
          </cell>
          <cell r="H156" t="str">
            <v>1999E</v>
          </cell>
          <cell r="J156" t="str">
            <v>2000E</v>
          </cell>
          <cell r="L156" t="str">
            <v>LTM</v>
          </cell>
          <cell r="N156" t="str">
            <v>LTM</v>
          </cell>
          <cell r="P156" t="str">
            <v>LTM</v>
          </cell>
          <cell r="R156" t="str">
            <v>Cash</v>
          </cell>
          <cell r="T156" t="str">
            <v>Common</v>
          </cell>
          <cell r="X156" t="str">
            <v>LTM</v>
          </cell>
        </row>
        <row r="157">
          <cell r="A157" t="str">
            <v>Company</v>
          </cell>
          <cell r="D157" t="str">
            <v>Shares</v>
          </cell>
          <cell r="F157" t="str">
            <v>Common</v>
          </cell>
          <cell r="H157" t="str">
            <v>EPS (a)</v>
          </cell>
          <cell r="J157" t="str">
            <v>EPS (a)</v>
          </cell>
          <cell r="L157" t="str">
            <v>Sales</v>
          </cell>
          <cell r="N157" t="str">
            <v>EBITDA</v>
          </cell>
          <cell r="P157" t="str">
            <v>EBIT</v>
          </cell>
          <cell r="R157" t="str">
            <v>Flow (b)</v>
          </cell>
          <cell r="T157" t="str">
            <v>Equity</v>
          </cell>
          <cell r="V157" t="str">
            <v>FYE</v>
          </cell>
          <cell r="X157" t="str">
            <v>ENDED</v>
          </cell>
        </row>
        <row r="160">
          <cell r="A160" t="str">
            <v>Company Name</v>
          </cell>
          <cell r="D160">
            <v>0</v>
          </cell>
          <cell r="F160" t="e">
            <v>#REF!</v>
          </cell>
          <cell r="H160" t="e">
            <v>#NAME?</v>
          </cell>
          <cell r="J160" t="e">
            <v>#NAME?</v>
          </cell>
          <cell r="L160">
            <v>2508.1999999999998</v>
          </cell>
          <cell r="N160" t="e">
            <v>#REF!</v>
          </cell>
          <cell r="P160" t="e">
            <v>#REF!</v>
          </cell>
          <cell r="R160" t="e">
            <v>#REF!</v>
          </cell>
          <cell r="T160">
            <v>0</v>
          </cell>
          <cell r="V160">
            <v>36160</v>
          </cell>
          <cell r="X160">
            <v>36341</v>
          </cell>
        </row>
        <row r="161">
          <cell r="A161" t="e">
            <v>#REF!</v>
          </cell>
          <cell r="D161" t="e">
            <v>#REF!</v>
          </cell>
          <cell r="F161" t="e">
            <v>#REF!</v>
          </cell>
          <cell r="H161" t="e">
            <v>#REF!</v>
          </cell>
          <cell r="J161" t="e">
            <v>#REF!</v>
          </cell>
          <cell r="L161" t="e">
            <v>#REF!</v>
          </cell>
          <cell r="N161" t="e">
            <v>#REF!</v>
          </cell>
          <cell r="P161" t="e">
            <v>#REF!</v>
          </cell>
          <cell r="R161" t="e">
            <v>#REF!</v>
          </cell>
          <cell r="T161" t="e">
            <v>#REF!</v>
          </cell>
          <cell r="V161" t="e">
            <v>#REF!</v>
          </cell>
          <cell r="X161" t="e">
            <v>#REF!</v>
          </cell>
        </row>
        <row r="162">
          <cell r="A162" t="e">
            <v>#REF!</v>
          </cell>
          <cell r="D162" t="e">
            <v>#REF!</v>
          </cell>
          <cell r="F162" t="e">
            <v>#REF!</v>
          </cell>
          <cell r="H162" t="e">
            <v>#REF!</v>
          </cell>
          <cell r="J162" t="e">
            <v>#REF!</v>
          </cell>
          <cell r="L162" t="e">
            <v>#REF!</v>
          </cell>
          <cell r="N162" t="e">
            <v>#REF!</v>
          </cell>
          <cell r="P162" t="e">
            <v>#REF!</v>
          </cell>
          <cell r="R162" t="e">
            <v>#REF!</v>
          </cell>
          <cell r="T162" t="e">
            <v>#REF!</v>
          </cell>
          <cell r="V162" t="e">
            <v>#REF!</v>
          </cell>
          <cell r="X162" t="e">
            <v>#REF!</v>
          </cell>
        </row>
        <row r="163">
          <cell r="A163" t="e">
            <v>#REF!</v>
          </cell>
          <cell r="D163" t="e">
            <v>#REF!</v>
          </cell>
          <cell r="F163" t="e">
            <v>#REF!</v>
          </cell>
          <cell r="H163" t="e">
            <v>#REF!</v>
          </cell>
          <cell r="J163" t="e">
            <v>#REF!</v>
          </cell>
          <cell r="L163" t="e">
            <v>#REF!</v>
          </cell>
          <cell r="N163" t="e">
            <v>#REF!</v>
          </cell>
          <cell r="P163" t="e">
            <v>#REF!</v>
          </cell>
          <cell r="R163" t="e">
            <v>#REF!</v>
          </cell>
          <cell r="T163" t="e">
            <v>#REF!</v>
          </cell>
          <cell r="V163" t="e">
            <v>#REF!</v>
          </cell>
          <cell r="X163" t="e">
            <v>#REF!</v>
          </cell>
        </row>
        <row r="164">
          <cell r="A164" t="e">
            <v>#REF!</v>
          </cell>
          <cell r="D164" t="e">
            <v>#REF!</v>
          </cell>
          <cell r="F164" t="e">
            <v>#REF!</v>
          </cell>
          <cell r="H164" t="e">
            <v>#REF!</v>
          </cell>
          <cell r="J164" t="e">
            <v>#REF!</v>
          </cell>
          <cell r="L164" t="e">
            <v>#REF!</v>
          </cell>
          <cell r="N164" t="e">
            <v>#REF!</v>
          </cell>
          <cell r="P164" t="e">
            <v>#REF!</v>
          </cell>
          <cell r="R164" t="e">
            <v>#REF!</v>
          </cell>
          <cell r="T164" t="e">
            <v>#REF!</v>
          </cell>
          <cell r="V164" t="e">
            <v>#REF!</v>
          </cell>
          <cell r="X164" t="e">
            <v>#REF!</v>
          </cell>
        </row>
        <row r="165">
          <cell r="A165" t="e">
            <v>#REF!</v>
          </cell>
          <cell r="D165" t="e">
            <v>#REF!</v>
          </cell>
          <cell r="F165" t="e">
            <v>#REF!</v>
          </cell>
          <cell r="H165" t="e">
            <v>#REF!</v>
          </cell>
          <cell r="J165" t="e">
            <v>#REF!</v>
          </cell>
          <cell r="L165" t="e">
            <v>#REF!</v>
          </cell>
          <cell r="N165" t="e">
            <v>#REF!</v>
          </cell>
          <cell r="P165" t="e">
            <v>#REF!</v>
          </cell>
          <cell r="R165" t="e">
            <v>#REF!</v>
          </cell>
          <cell r="T165" t="e">
            <v>#REF!</v>
          </cell>
          <cell r="V165" t="e">
            <v>#REF!</v>
          </cell>
          <cell r="X165" t="e">
            <v>#REF!</v>
          </cell>
        </row>
        <row r="166">
          <cell r="A166" t="e">
            <v>#REF!</v>
          </cell>
          <cell r="D166" t="e">
            <v>#REF!</v>
          </cell>
          <cell r="F166" t="e">
            <v>#REF!</v>
          </cell>
          <cell r="H166" t="e">
            <v>#REF!</v>
          </cell>
          <cell r="J166" t="e">
            <v>#REF!</v>
          </cell>
          <cell r="L166" t="e">
            <v>#REF!</v>
          </cell>
          <cell r="N166" t="e">
            <v>#REF!</v>
          </cell>
          <cell r="P166" t="e">
            <v>#REF!</v>
          </cell>
          <cell r="R166" t="e">
            <v>#REF!</v>
          </cell>
          <cell r="T166" t="e">
            <v>#REF!</v>
          </cell>
          <cell r="V166" t="e">
            <v>#REF!</v>
          </cell>
          <cell r="X166" t="e">
            <v>#REF!</v>
          </cell>
        </row>
        <row r="167">
          <cell r="A167" t="e">
            <v>#REF!</v>
          </cell>
          <cell r="D167" t="e">
            <v>#REF!</v>
          </cell>
          <cell r="F167" t="e">
            <v>#REF!</v>
          </cell>
          <cell r="H167" t="e">
            <v>#REF!</v>
          </cell>
          <cell r="J167" t="e">
            <v>#REF!</v>
          </cell>
          <cell r="L167" t="e">
            <v>#REF!</v>
          </cell>
          <cell r="N167" t="e">
            <v>#REF!</v>
          </cell>
          <cell r="P167" t="e">
            <v>#REF!</v>
          </cell>
          <cell r="R167" t="e">
            <v>#REF!</v>
          </cell>
          <cell r="T167" t="e">
            <v>#REF!</v>
          </cell>
          <cell r="V167" t="e">
            <v>#REF!</v>
          </cell>
          <cell r="X167" t="e">
            <v>#REF!</v>
          </cell>
        </row>
        <row r="168">
          <cell r="A168" t="e">
            <v>#REF!</v>
          </cell>
          <cell r="D168" t="e">
            <v>#REF!</v>
          </cell>
          <cell r="F168" t="e">
            <v>#REF!</v>
          </cell>
          <cell r="H168" t="e">
            <v>#REF!</v>
          </cell>
          <cell r="J168" t="e">
            <v>#REF!</v>
          </cell>
          <cell r="L168" t="e">
            <v>#REF!</v>
          </cell>
          <cell r="N168" t="e">
            <v>#REF!</v>
          </cell>
          <cell r="P168" t="e">
            <v>#REF!</v>
          </cell>
          <cell r="R168" t="e">
            <v>#REF!</v>
          </cell>
          <cell r="T168" t="e">
            <v>#REF!</v>
          </cell>
          <cell r="V168" t="e">
            <v>#REF!</v>
          </cell>
          <cell r="X168" t="e">
            <v>#REF!</v>
          </cell>
        </row>
        <row r="169">
          <cell r="A169" t="e">
            <v>#REF!</v>
          </cell>
          <cell r="D169" t="e">
            <v>#REF!</v>
          </cell>
          <cell r="F169" t="e">
            <v>#REF!</v>
          </cell>
          <cell r="H169" t="e">
            <v>#REF!</v>
          </cell>
          <cell r="J169" t="e">
            <v>#REF!</v>
          </cell>
          <cell r="L169" t="e">
            <v>#REF!</v>
          </cell>
          <cell r="N169" t="e">
            <v>#REF!</v>
          </cell>
          <cell r="P169" t="e">
            <v>#REF!</v>
          </cell>
          <cell r="R169" t="e">
            <v>#REF!</v>
          </cell>
          <cell r="T169" t="e">
            <v>#REF!</v>
          </cell>
          <cell r="V169" t="e">
            <v>#REF!</v>
          </cell>
          <cell r="X169" t="e">
            <v>#REF!</v>
          </cell>
        </row>
        <row r="170">
          <cell r="A170" t="e">
            <v>#REF!</v>
          </cell>
          <cell r="D170" t="e">
            <v>#REF!</v>
          </cell>
          <cell r="F170" t="e">
            <v>#REF!</v>
          </cell>
          <cell r="H170" t="e">
            <v>#REF!</v>
          </cell>
          <cell r="J170" t="e">
            <v>#REF!</v>
          </cell>
          <cell r="L170" t="e">
            <v>#REF!</v>
          </cell>
          <cell r="N170" t="e">
            <v>#REF!</v>
          </cell>
          <cell r="P170" t="e">
            <v>#REF!</v>
          </cell>
          <cell r="R170" t="e">
            <v>#REF!</v>
          </cell>
          <cell r="T170" t="e">
            <v>#REF!</v>
          </cell>
          <cell r="V170" t="e">
            <v>#REF!</v>
          </cell>
          <cell r="X170" t="e">
            <v>#REF!</v>
          </cell>
        </row>
        <row r="171">
          <cell r="A171" t="e">
            <v>#REF!</v>
          </cell>
          <cell r="D171" t="e">
            <v>#REF!</v>
          </cell>
          <cell r="F171" t="e">
            <v>#REF!</v>
          </cell>
          <cell r="H171" t="e">
            <v>#REF!</v>
          </cell>
          <cell r="J171" t="e">
            <v>#REF!</v>
          </cell>
          <cell r="L171" t="e">
            <v>#REF!</v>
          </cell>
          <cell r="N171" t="e">
            <v>#REF!</v>
          </cell>
          <cell r="P171" t="e">
            <v>#REF!</v>
          </cell>
          <cell r="R171" t="e">
            <v>#REF!</v>
          </cell>
          <cell r="T171" t="e">
            <v>#REF!</v>
          </cell>
          <cell r="V171" t="e">
            <v>#REF!</v>
          </cell>
          <cell r="X171" t="e">
            <v>#REF!</v>
          </cell>
        </row>
        <row r="172">
          <cell r="A172" t="e">
            <v>#REF!</v>
          </cell>
          <cell r="D172" t="e">
            <v>#REF!</v>
          </cell>
          <cell r="F172" t="e">
            <v>#REF!</v>
          </cell>
          <cell r="H172" t="e">
            <v>#REF!</v>
          </cell>
          <cell r="J172" t="e">
            <v>#REF!</v>
          </cell>
          <cell r="L172" t="e">
            <v>#REF!</v>
          </cell>
          <cell r="N172" t="e">
            <v>#REF!</v>
          </cell>
          <cell r="P172" t="e">
            <v>#REF!</v>
          </cell>
          <cell r="R172" t="e">
            <v>#REF!</v>
          </cell>
          <cell r="T172" t="e">
            <v>#REF!</v>
          </cell>
          <cell r="V172" t="e">
            <v>#REF!</v>
          </cell>
          <cell r="X172" t="e">
            <v>#REF!</v>
          </cell>
        </row>
        <row r="190">
          <cell r="A190" t="str">
            <v>Dollar amounts in U.S. millions except per share data and if otherwise stated.</v>
          </cell>
        </row>
        <row r="191">
          <cell r="A191" t="str">
            <v>(b)</v>
          </cell>
          <cell r="B191" t="str">
            <v>Earnings Estimates were obtained from First Call as of Sep-13-99 and calendarized when necessary.</v>
          </cell>
        </row>
        <row r="192">
          <cell r="A192" t="str">
            <v>(c)</v>
          </cell>
          <cell r="B192" t="str">
            <v>Cash Flow = Income Available to Common + DD&amp;A + Deferred Taxes + Earnings of Unconsolidated Subs.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 Comp"/>
      <sheetName val="graph"/>
    </sheetNames>
    <sheetDataSet>
      <sheetData sheetId="0" refreshError="1"/>
      <sheetData sheetId="1" refreshError="1">
        <row r="3">
          <cell r="A3" t="str">
            <v>Books</v>
          </cell>
          <cell r="B3">
            <v>5720.491</v>
          </cell>
        </row>
        <row r="4">
          <cell r="A4" t="str">
            <v>Readers Room</v>
          </cell>
          <cell r="B4">
            <v>11.16</v>
          </cell>
        </row>
        <row r="5">
          <cell r="A5" t="str">
            <v>Tapes/Music</v>
          </cell>
          <cell r="B5">
            <v>581.67700000000002</v>
          </cell>
        </row>
        <row r="6">
          <cell r="A6" t="str">
            <v>Newspapers</v>
          </cell>
          <cell r="B6">
            <v>23.62</v>
          </cell>
        </row>
        <row r="7">
          <cell r="A7" t="str">
            <v>Periodicals</v>
          </cell>
          <cell r="B7">
            <v>439.12900000000002</v>
          </cell>
        </row>
        <row r="8">
          <cell r="A8" t="str">
            <v>Remainders</v>
          </cell>
          <cell r="B8">
            <v>52.68</v>
          </cell>
        </row>
        <row r="9">
          <cell r="A9" t="str">
            <v>Christmas cards</v>
          </cell>
          <cell r="B9">
            <v>1.3069999999999999</v>
          </cell>
        </row>
        <row r="10">
          <cell r="A10" t="str">
            <v>Kids sidelines</v>
          </cell>
          <cell r="B10">
            <v>339.83499999999998</v>
          </cell>
        </row>
        <row r="11">
          <cell r="A11" t="str">
            <v>Calendars</v>
          </cell>
          <cell r="B11">
            <v>5.3620000000000001</v>
          </cell>
        </row>
        <row r="12">
          <cell r="A12" t="str">
            <v>Maps</v>
          </cell>
          <cell r="B12">
            <v>60.273000000000003</v>
          </cell>
        </row>
        <row r="13">
          <cell r="A13" t="str">
            <v>Greeting cards/Stationery</v>
          </cell>
          <cell r="B13">
            <v>365.94600000000003</v>
          </cell>
        </row>
        <row r="14">
          <cell r="A14" t="str">
            <v>Logowear</v>
          </cell>
          <cell r="B14">
            <v>26.22</v>
          </cell>
        </row>
        <row r="15">
          <cell r="A15" t="str">
            <v>Multimedia</v>
          </cell>
          <cell r="B15">
            <v>12.304</v>
          </cell>
        </row>
        <row r="16">
          <cell r="A16" t="str">
            <v>Other (2)</v>
          </cell>
          <cell r="B16">
            <v>287.06599999999997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onality"/>
      <sheetName val="graph"/>
    </sheetNames>
    <sheetDataSet>
      <sheetData sheetId="0" refreshError="1"/>
      <sheetData sheetId="1" refreshError="1">
        <row r="2">
          <cell r="C2">
            <v>0.93444075007669203</v>
          </cell>
        </row>
        <row r="3">
          <cell r="C3">
            <v>0.93396912812410604</v>
          </cell>
        </row>
        <row r="4">
          <cell r="C4">
            <v>0.90107187711609105</v>
          </cell>
        </row>
        <row r="5">
          <cell r="C5">
            <v>0.93130842553451898</v>
          </cell>
        </row>
        <row r="6">
          <cell r="C6">
            <v>0.89811642501504096</v>
          </cell>
        </row>
        <row r="7">
          <cell r="C7">
            <v>1.0043990294181599</v>
          </cell>
        </row>
        <row r="8">
          <cell r="C8">
            <v>1.12481096828899</v>
          </cell>
        </row>
        <row r="9">
          <cell r="C9">
            <v>1.1448139227938301</v>
          </cell>
        </row>
        <row r="10">
          <cell r="C10">
            <v>1.03776153678962</v>
          </cell>
        </row>
        <row r="11">
          <cell r="C11">
            <v>1.0961585421967299</v>
          </cell>
        </row>
        <row r="12">
          <cell r="C12">
            <v>0.97064492464331298</v>
          </cell>
        </row>
        <row r="13">
          <cell r="C13">
            <v>1.0225044700029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onality"/>
      <sheetName val="graph"/>
    </sheetNames>
    <sheetDataSet>
      <sheetData sheetId="0" refreshError="1"/>
      <sheetData sheetId="1" refreshError="1">
        <row r="2">
          <cell r="C2">
            <v>0.93444075007669203</v>
          </cell>
        </row>
        <row r="3">
          <cell r="C3">
            <v>0.93396912812410604</v>
          </cell>
        </row>
        <row r="4">
          <cell r="C4">
            <v>0.90107187711609105</v>
          </cell>
        </row>
        <row r="5">
          <cell r="C5">
            <v>0.93130842553451898</v>
          </cell>
        </row>
        <row r="6">
          <cell r="C6">
            <v>0.89811642501504096</v>
          </cell>
        </row>
        <row r="7">
          <cell r="C7">
            <v>1.0043990294181599</v>
          </cell>
        </row>
        <row r="8">
          <cell r="C8">
            <v>1.12481096828899</v>
          </cell>
        </row>
        <row r="9">
          <cell r="C9">
            <v>1.1448139227938301</v>
          </cell>
        </row>
        <row r="10">
          <cell r="C10">
            <v>1.03776153678962</v>
          </cell>
        </row>
        <row r="11">
          <cell r="C11">
            <v>1.0961585421967299</v>
          </cell>
        </row>
        <row r="12">
          <cell r="C12">
            <v>0.97064492464331298</v>
          </cell>
        </row>
        <row r="13">
          <cell r="C13">
            <v>1.0225044700029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onality"/>
      <sheetName val="graph"/>
    </sheetNames>
    <sheetDataSet>
      <sheetData sheetId="0" refreshError="1"/>
      <sheetData sheetId="1" refreshError="1">
        <row r="3">
          <cell r="B3">
            <v>8747</v>
          </cell>
        </row>
        <row r="4">
          <cell r="B4">
            <v>10767</v>
          </cell>
        </row>
        <row r="5">
          <cell r="B5">
            <v>10860</v>
          </cell>
        </row>
        <row r="6">
          <cell r="B6">
            <v>6608</v>
          </cell>
        </row>
        <row r="7">
          <cell r="B7">
            <v>8610</v>
          </cell>
        </row>
        <row r="8">
          <cell r="B8">
            <v>9867</v>
          </cell>
        </row>
        <row r="9">
          <cell r="B9">
            <v>16492</v>
          </cell>
        </row>
        <row r="10">
          <cell r="B10">
            <v>13446</v>
          </cell>
        </row>
        <row r="11">
          <cell r="B11">
            <v>16443</v>
          </cell>
        </row>
        <row r="12">
          <cell r="B12">
            <v>14281</v>
          </cell>
        </row>
        <row r="13">
          <cell r="B13">
            <v>12686</v>
          </cell>
        </row>
        <row r="14">
          <cell r="B14">
            <v>7212</v>
          </cell>
        </row>
        <row r="36">
          <cell r="B36" t="e">
            <v>#REF!</v>
          </cell>
        </row>
        <row r="37">
          <cell r="B37" t="e">
            <v>#REF!</v>
          </cell>
        </row>
        <row r="38">
          <cell r="B38" t="e">
            <v>#REF!</v>
          </cell>
        </row>
        <row r="39">
          <cell r="B39" t="e">
            <v>#REF!</v>
          </cell>
        </row>
        <row r="40">
          <cell r="B40" t="e">
            <v>#REF!</v>
          </cell>
        </row>
        <row r="41">
          <cell r="B41" t="e">
            <v>#REF!</v>
          </cell>
        </row>
        <row r="42">
          <cell r="B42" t="e">
            <v>#REF!</v>
          </cell>
        </row>
        <row r="43">
          <cell r="B43" t="e">
            <v>#REF!</v>
          </cell>
        </row>
        <row r="44">
          <cell r="B44" t="e">
            <v>#REF!</v>
          </cell>
        </row>
        <row r="45">
          <cell r="B45" t="e">
            <v>#REF!</v>
          </cell>
        </row>
        <row r="46">
          <cell r="B46" t="e">
            <v>#REF!</v>
          </cell>
        </row>
        <row r="47">
          <cell r="B47" t="e">
            <v>#REF!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 Comp"/>
      <sheetName val="graph"/>
    </sheetNames>
    <sheetDataSet>
      <sheetData sheetId="0" refreshError="1"/>
      <sheetData sheetId="1" refreshError="1">
        <row r="3">
          <cell r="A3" t="str">
            <v>Books</v>
          </cell>
          <cell r="B3">
            <v>5720.491</v>
          </cell>
        </row>
        <row r="4">
          <cell r="B4">
            <v>11.16</v>
          </cell>
        </row>
        <row r="5">
          <cell r="B5">
            <v>581.67700000000002</v>
          </cell>
        </row>
        <row r="6">
          <cell r="B6">
            <v>23.62</v>
          </cell>
        </row>
        <row r="7">
          <cell r="B7">
            <v>439.12900000000002</v>
          </cell>
        </row>
        <row r="8">
          <cell r="B8">
            <v>52.68</v>
          </cell>
        </row>
        <row r="9">
          <cell r="B9">
            <v>1.3069999999999999</v>
          </cell>
        </row>
        <row r="10">
          <cell r="B10">
            <v>339.83499999999998</v>
          </cell>
        </row>
        <row r="11">
          <cell r="B11">
            <v>5.3620000000000001</v>
          </cell>
        </row>
        <row r="12">
          <cell r="B12">
            <v>60.273000000000003</v>
          </cell>
        </row>
        <row r="13">
          <cell r="B13">
            <v>365.94600000000003</v>
          </cell>
        </row>
        <row r="14">
          <cell r="B14">
            <v>26.22</v>
          </cell>
        </row>
        <row r="15">
          <cell r="B15">
            <v>12.304</v>
          </cell>
        </row>
        <row r="16">
          <cell r="B16">
            <v>287.06599999999997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Report 11"/>
      <sheetName val="Calc."/>
      <sheetName val="GRAPHS"/>
    </sheetNames>
    <sheetDataSet>
      <sheetData sheetId="0" refreshError="1"/>
      <sheetData sheetId="1" refreshError="1">
        <row r="16">
          <cell r="B16" t="str">
            <v>IN-STOCK</v>
          </cell>
          <cell r="D16">
            <v>0.95987816948249605</v>
          </cell>
          <cell r="H16">
            <v>7.1962078467605106E-2</v>
          </cell>
          <cell r="O16">
            <v>0.20264601802867299</v>
          </cell>
        </row>
        <row r="17">
          <cell r="B17" t="str">
            <v>DIRECT SHIP</v>
          </cell>
          <cell r="D17">
            <v>4.0121830517504002E-2</v>
          </cell>
          <cell r="H17">
            <v>0.238848725914313</v>
          </cell>
          <cell r="O17">
            <v>0.10562006742530899</v>
          </cell>
        </row>
        <row r="18">
          <cell r="B18" t="str">
            <v>TOTAL CAT 710 SPR</v>
          </cell>
          <cell r="D18">
            <v>1</v>
          </cell>
          <cell r="H18">
            <v>7.8657876252096304E-2</v>
          </cell>
          <cell r="O18">
            <v>0.19938886532923</v>
          </cell>
        </row>
        <row r="20">
          <cell r="B20" t="str">
            <v>IN-STOCK</v>
          </cell>
          <cell r="D20">
            <v>0.97185462632127195</v>
          </cell>
          <cell r="H20">
            <v>6.8003901340431799E-2</v>
          </cell>
          <cell r="O20">
            <v>0.20194105302990001</v>
          </cell>
        </row>
        <row r="21">
          <cell r="B21" t="str">
            <v>DIRECT SHIP</v>
          </cell>
          <cell r="D21">
            <v>2.8145373678727902E-2</v>
          </cell>
          <cell r="H21">
            <v>0.155590442805222</v>
          </cell>
          <cell r="O21">
            <v>0.100377587449145</v>
          </cell>
        </row>
        <row r="22">
          <cell r="B22" t="str">
            <v>TOTAL CAT 711 SUM</v>
          </cell>
          <cell r="D22">
            <v>1</v>
          </cell>
          <cell r="H22">
            <v>7.0469057279185704E-2</v>
          </cell>
          <cell r="O22">
            <v>0.19941625542656499</v>
          </cell>
        </row>
        <row r="24">
          <cell r="B24" t="str">
            <v>IN-STOCK</v>
          </cell>
          <cell r="D24">
            <v>0.96214407435025695</v>
          </cell>
          <cell r="H24">
            <v>4.5977020337829397E-2</v>
          </cell>
          <cell r="O24">
            <v>0.18827756863599299</v>
          </cell>
        </row>
        <row r="25">
          <cell r="B25" t="str">
            <v>DIRECT SHIP</v>
          </cell>
          <cell r="D25">
            <v>3.7855925649743098E-2</v>
          </cell>
          <cell r="H25">
            <v>9.9022259883322999E-2</v>
          </cell>
          <cell r="O25">
            <v>9.6127212343265794E-2</v>
          </cell>
        </row>
        <row r="26">
          <cell r="B26" t="str">
            <v>TOTAL CAT 712 FALL</v>
          </cell>
          <cell r="D26">
            <v>1</v>
          </cell>
          <cell r="H26">
            <v>4.7985096982136398E-2</v>
          </cell>
          <cell r="O26">
            <v>0.18556763802412801</v>
          </cell>
        </row>
        <row r="28">
          <cell r="B28" t="str">
            <v>IN-STOCK</v>
          </cell>
          <cell r="D28">
            <v>0.95374217758749402</v>
          </cell>
          <cell r="H28">
            <v>2.8910584769970899E-2</v>
          </cell>
          <cell r="O28">
            <v>0.121994048907816</v>
          </cell>
        </row>
        <row r="29">
          <cell r="B29" t="str">
            <v>DIRECT SHIP</v>
          </cell>
          <cell r="D29">
            <v>4.6257822412505603E-2</v>
          </cell>
          <cell r="H29">
            <v>5.2330765130590699E-2</v>
          </cell>
          <cell r="O29">
            <v>2.1063470121572999E-2</v>
          </cell>
        </row>
        <row r="30">
          <cell r="B30" t="str">
            <v>TOTAL CAT 713 HOL</v>
          </cell>
          <cell r="D30">
            <v>1</v>
          </cell>
          <cell r="H30">
            <v>2.9993951313961299E-2</v>
          </cell>
          <cell r="O30">
            <v>0.118893104101072</v>
          </cell>
        </row>
        <row r="32">
          <cell r="B32" t="str">
            <v>SUMMARY</v>
          </cell>
        </row>
        <row r="33">
          <cell r="B33" t="str">
            <v>IN-STOCK</v>
          </cell>
          <cell r="D33">
            <v>0.961933035404827</v>
          </cell>
          <cell r="H33">
            <v>5.1443891699780697E-2</v>
          </cell>
          <cell r="O33">
            <v>0.17501520502599099</v>
          </cell>
        </row>
        <row r="34">
          <cell r="B34" t="str">
            <v>DIRECT SHIP</v>
          </cell>
          <cell r="D34">
            <v>3.8066964595173197E-2</v>
          </cell>
          <cell r="H34">
            <v>0.118678924988975</v>
          </cell>
          <cell r="O34">
            <v>7.5849901185154694E-2</v>
          </cell>
        </row>
        <row r="35">
          <cell r="B35" t="str">
            <v>TOTAL</v>
          </cell>
          <cell r="D35">
            <v>1</v>
          </cell>
          <cell r="H35">
            <v>5.4003325331555802E-2</v>
          </cell>
          <cell r="O35">
            <v>0.17211349436388701</v>
          </cell>
        </row>
        <row r="39">
          <cell r="B39" t="str">
            <v>2000 ACTUAL</v>
          </cell>
        </row>
        <row r="41">
          <cell r="H41" t="str">
            <v>% TO</v>
          </cell>
          <cell r="O41" t="str">
            <v>% TO</v>
          </cell>
        </row>
        <row r="42">
          <cell r="H42" t="str">
            <v>GD</v>
          </cell>
          <cell r="O42" t="str">
            <v>SHPMNTS</v>
          </cell>
        </row>
        <row r="43">
          <cell r="B43" t="str">
            <v>IN-STOCK</v>
          </cell>
          <cell r="H43">
            <v>4.3633119105773999E-2</v>
          </cell>
          <cell r="O43">
            <v>0.190564983387807</v>
          </cell>
        </row>
        <row r="44">
          <cell r="B44" t="str">
            <v>DIRECT SHIP</v>
          </cell>
          <cell r="H44">
            <v>0.161241560012093</v>
          </cell>
          <cell r="O44">
            <v>0.10922301187120299</v>
          </cell>
        </row>
        <row r="45">
          <cell r="B45" t="str">
            <v>TOTAL CAT 702 SPR</v>
          </cell>
          <cell r="H45">
            <v>4.9011508873319398E-2</v>
          </cell>
          <cell r="O45">
            <v>0.18724727661965601</v>
          </cell>
        </row>
        <row r="47">
          <cell r="B47" t="str">
            <v>IN-STOCK</v>
          </cell>
          <cell r="H47">
            <v>4.8874697939847403E-2</v>
          </cell>
          <cell r="O47">
            <v>0.19423511442445199</v>
          </cell>
        </row>
      </sheetData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1D22AF6-2BE8-4D69-BD8F-1D356BCDAEF4}" name="tblMappings" displayName="tblMappings" ref="AM56:AM600" totalsRowShown="0" headerRowDxfId="12" dataDxfId="11" headerRowCellStyle="Style 2">
  <autoFilter ref="AM56:AM600" xr:uid="{F1D22AF6-2BE8-4D69-BD8F-1D356BCDAEF4}"/>
  <tableColumns count="1">
    <tableColumn id="1" xr3:uid="{FB3565D0-AD0F-4B3A-BEBE-646058A4DB32}" name="HERE:   ê" dataDxfId="10">
      <calculatedColumnFormula>TRIM(IFERROR(MatchClass($AK57,tblSTD[[Account Class ID]:[Return Class]],2),IFERROR(MatchClass($AJ57,tblSTD[[ReClassified Class]:[Return Class]],3),"Map")))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9F2C53-AF89-47ED-B1AD-73B410D7EDD8}" name="tblSTD" displayName="tblSTD" ref="AT56:AY110" totalsRowShown="0" headerRowDxfId="9" dataDxfId="7" headerRowBorderDxfId="8" tableBorderDxfId="6" headerRowCellStyle="Style 2">
  <autoFilter ref="AT56:AY110" xr:uid="{459F2C53-AF89-47ED-B1AD-73B410D7EDD8}"/>
  <tableColumns count="6">
    <tableColumn id="1" xr3:uid="{05A7C5AF-0925-4971-BE37-4096CC49824D}" name="ReClassified Class" dataDxfId="5"/>
    <tableColumn id="2" xr3:uid="{80DE847D-798D-4A06-9879-E5582FEDE2D4}" name="Account Class ID" dataDxfId="4"/>
    <tableColumn id="3" xr3:uid="{935CA74A-945A-4F9E-AB22-5D6CD6C7FBEF}" name="Return Class" dataDxfId="3"/>
    <tableColumn id="4" xr3:uid="{A21E1B07-C44C-4795-A26C-893274C1A472}" name="Type" dataDxfId="2"/>
    <tableColumn id="5" xr3:uid="{B23E2105-3907-440D-AFE3-AD95917685AB}" name="Group" dataDxfId="1"/>
    <tableColumn id="6" xr3:uid="{8699EECC-0A1B-49E5-ADB6-FB89733D5D30}" name="Descri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youtu.be/38ucxy-y1q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help.velixo.com/en/articles/5616982-connecting-velixo-reports-to-acumatica" TargetMode="External"/><Relationship Id="rId1" Type="http://schemas.openxmlformats.org/officeDocument/2006/relationships/hyperlink" Target="https://youtu.be/aSq2wBcpZf0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10" Type="http://schemas.openxmlformats.org/officeDocument/2006/relationships/comments" Target="../comments1.xml"/><Relationship Id="rId4" Type="http://schemas.openxmlformats.org/officeDocument/2006/relationships/hyperlink" Target="https://youtu.be/dPqjbpFcwLM" TargetMode="External"/><Relationship Id="rId9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3354BF"/>
    <outlinePr summaryBelow="0"/>
    <pageSetUpPr autoPageBreaks="0"/>
  </sheetPr>
  <dimension ref="A1:BN732"/>
  <sheetViews>
    <sheetView showGridLines="0" topLeftCell="AC53" zoomScale="90" zoomScaleNormal="90" workbookViewId="0">
      <pane xSplit="1" ySplit="4" topLeftCell="AD57" activePane="bottomRight" state="frozen"/>
      <selection activeCell="AC53" sqref="AC53"/>
      <selection pane="topRight" activeCell="AD53" sqref="AD53"/>
      <selection pane="bottomLeft" activeCell="AC57" sqref="AC57"/>
      <selection pane="bottomRight" activeCell="AD55" sqref="AD55:AE55"/>
    </sheetView>
  </sheetViews>
  <sheetFormatPr defaultColWidth="9" defaultRowHeight="15" outlineLevelCol="1"/>
  <cols>
    <col min="1" max="1" width="12" style="1" hidden="1" customWidth="1"/>
    <col min="2" max="2" width="2.140625" style="28" customWidth="1"/>
    <col min="3" max="3" width="37.28515625" style="1" customWidth="1"/>
    <col min="4" max="4" width="19.28515625" style="88" customWidth="1"/>
    <col min="5" max="5" width="14" style="2" customWidth="1"/>
    <col min="6" max="6" width="2" style="2" customWidth="1"/>
    <col min="7" max="7" width="14" style="1" customWidth="1"/>
    <col min="8" max="8" width="2" style="1" customWidth="1"/>
    <col min="9" max="9" width="14" style="1" customWidth="1"/>
    <col min="10" max="10" width="2" style="1" customWidth="1"/>
    <col min="11" max="11" width="14" style="1" customWidth="1"/>
    <col min="12" max="13" width="1.28515625" style="1" customWidth="1"/>
    <col min="14" max="14" width="14.7109375" style="2" customWidth="1"/>
    <col min="15" max="15" width="2" style="2" customWidth="1"/>
    <col min="16" max="16" width="14.7109375" style="1" customWidth="1"/>
    <col min="17" max="17" width="2" style="1" customWidth="1"/>
    <col min="18" max="18" width="14.7109375" style="1" customWidth="1"/>
    <col min="19" max="19" width="2" style="1" customWidth="1"/>
    <col min="20" max="20" width="14.7109375" style="1" customWidth="1"/>
    <col min="21" max="21" width="1.28515625" style="7" customWidth="1"/>
    <col min="22" max="22" width="2.5703125" style="1" customWidth="1"/>
    <col min="23" max="23" width="22.28515625" style="1" customWidth="1"/>
    <col min="24" max="24" width="11.7109375" style="1" customWidth="1"/>
    <col min="25" max="25" width="18.28515625" style="1" bestFit="1" customWidth="1"/>
    <col min="26" max="26" width="13" style="1" customWidth="1"/>
    <col min="27" max="27" width="9" style="1"/>
    <col min="28" max="28" width="6.7109375" style="1" customWidth="1"/>
    <col min="29" max="29" width="0.7109375" style="1" customWidth="1"/>
    <col min="30" max="30" width="22" style="1" customWidth="1"/>
    <col min="31" max="31" width="36.7109375" style="1" customWidth="1"/>
    <col min="32" max="32" width="0.7109375" style="1" customWidth="1"/>
    <col min="33" max="33" width="1.7109375" style="1" customWidth="1"/>
    <col min="34" max="34" width="2.42578125" style="1" customWidth="1"/>
    <col min="35" max="35" width="35.28515625" style="152" bestFit="1" customWidth="1"/>
    <col min="36" max="36" width="18.28515625" style="152" customWidth="1"/>
    <col min="37" max="37" width="20.85546875" style="152" customWidth="1"/>
    <col min="38" max="38" width="4.85546875" style="1" customWidth="1"/>
    <col min="39" max="39" width="41.85546875" style="1" customWidth="1"/>
    <col min="40" max="40" width="5.7109375" style="1" customWidth="1"/>
    <col min="41" max="41" width="14.7109375" style="152" customWidth="1" outlineLevel="1"/>
    <col min="42" max="43" width="9" style="152" customWidth="1" outlineLevel="1"/>
    <col min="44" max="44" width="37.28515625" style="152" customWidth="1" outlineLevel="1"/>
    <col min="45" max="45" width="4.7109375" style="1" customWidth="1"/>
    <col min="46" max="46" width="18.28515625" style="1" customWidth="1"/>
    <col min="47" max="47" width="20.5703125" style="1" bestFit="1" customWidth="1"/>
    <col min="48" max="48" width="38.7109375" style="1" customWidth="1"/>
    <col min="49" max="49" width="11.5703125" style="1" customWidth="1"/>
    <col min="50" max="50" width="17.42578125" style="1" bestFit="1" customWidth="1"/>
    <col min="51" max="51" width="34.5703125" style="1" bestFit="1" customWidth="1"/>
    <col min="52" max="52" width="5.42578125" style="7" customWidth="1"/>
    <col min="53" max="53" width="46.85546875" style="1" customWidth="1"/>
    <col min="54" max="54" width="12.7109375" style="1" bestFit="1" customWidth="1"/>
    <col min="55" max="55" width="17" style="1" customWidth="1"/>
    <col min="56" max="56" width="9" style="1"/>
    <col min="57" max="57" width="9" style="1" customWidth="1"/>
    <col min="58" max="59" width="9" style="1"/>
    <col min="60" max="60" width="18.5703125" style="176" customWidth="1"/>
    <col min="61" max="61" width="18.28515625" style="176" bestFit="1" customWidth="1"/>
    <col min="62" max="62" width="27.140625" style="176" customWidth="1"/>
    <col min="63" max="65" width="9" style="176"/>
    <col min="66" max="16384" width="9" style="1"/>
  </cols>
  <sheetData>
    <row r="1" spans="1:66" hidden="1">
      <c r="B1" s="93"/>
      <c r="C1" s="22" t="s">
        <v>268</v>
      </c>
      <c r="D1" s="104">
        <f>AE62</f>
        <v>0</v>
      </c>
      <c r="E1" s="145" t="str">
        <f>LEFT(C7,7)</f>
        <v>Connect</v>
      </c>
      <c r="F1" s="22"/>
      <c r="G1" s="23"/>
      <c r="H1" s="20"/>
      <c r="I1" s="20"/>
      <c r="J1" s="20"/>
      <c r="K1" s="20"/>
      <c r="L1" s="20"/>
      <c r="M1" s="20"/>
      <c r="N1" s="21" t="str">
        <f>"01-"&amp;RIGHT(E1,4)</f>
        <v>01-nect</v>
      </c>
      <c r="O1" s="22"/>
      <c r="P1" s="23"/>
      <c r="Q1" s="20"/>
      <c r="R1" s="20"/>
      <c r="S1" s="20"/>
      <c r="T1" s="20"/>
      <c r="U1" s="135"/>
      <c r="AH1" s="28"/>
    </row>
    <row r="2" spans="1:66" ht="39" customHeight="1">
      <c r="C2" s="43">
        <f>Company</f>
        <v>0</v>
      </c>
      <c r="E2" s="208" t="s">
        <v>280</v>
      </c>
      <c r="F2" s="208"/>
      <c r="G2" s="208"/>
      <c r="H2" s="4"/>
      <c r="I2" s="4"/>
      <c r="J2" s="4"/>
      <c r="K2" s="4"/>
      <c r="L2" s="4"/>
      <c r="O2" s="4"/>
      <c r="P2" s="4"/>
      <c r="Q2" s="4"/>
      <c r="R2" s="4"/>
      <c r="S2" s="4"/>
      <c r="T2" s="4"/>
      <c r="U2" s="136"/>
      <c r="W2" s="170" t="s">
        <v>287</v>
      </c>
      <c r="X2" s="169"/>
      <c r="AH2" s="28"/>
    </row>
    <row r="3" spans="1:66" ht="23.25">
      <c r="C3" s="11" t="s">
        <v>34</v>
      </c>
      <c r="E3" s="4"/>
      <c r="F3" s="4"/>
      <c r="G3" s="4"/>
      <c r="H3" s="4"/>
      <c r="I3" s="4"/>
      <c r="J3" s="4"/>
      <c r="K3" s="4"/>
      <c r="L3" s="4"/>
      <c r="N3" s="4"/>
      <c r="O3" s="4"/>
      <c r="P3" s="4"/>
      <c r="Q3" s="4"/>
      <c r="R3" s="4"/>
      <c r="S3" s="4"/>
      <c r="T3" s="4"/>
      <c r="U3" s="136"/>
      <c r="W3" s="171" t="s">
        <v>291</v>
      </c>
      <c r="X3" s="171" t="s">
        <v>307</v>
      </c>
      <c r="AH3" s="28"/>
    </row>
    <row r="4" spans="1:66" ht="24" thickBot="1">
      <c r="C4" s="12" t="str">
        <f>"for the period ending "&amp;IFERROR(MID(C7,10,LEN(C7)-9),"Still to be selected")</f>
        <v>for the period ending n '0' not found in workbook.</v>
      </c>
      <c r="D4" s="89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1"/>
      <c r="W4" s="167" t="s">
        <v>288</v>
      </c>
      <c r="X4" s="8"/>
      <c r="AH4" s="28"/>
    </row>
    <row r="5" spans="1:66">
      <c r="C5" s="146"/>
      <c r="F5" s="9"/>
      <c r="H5" s="10"/>
      <c r="I5" s="9"/>
      <c r="J5" s="7"/>
      <c r="K5" s="16"/>
      <c r="L5" s="7"/>
      <c r="M5" s="7"/>
      <c r="N5" s="15"/>
      <c r="O5" s="9"/>
      <c r="P5" s="13"/>
      <c r="Q5" s="10"/>
      <c r="R5" s="9"/>
      <c r="S5" s="7"/>
      <c r="T5" s="16"/>
      <c r="W5" s="167" t="s">
        <v>289</v>
      </c>
      <c r="X5" s="165"/>
      <c r="AH5" s="28"/>
    </row>
    <row r="6" spans="1:66" ht="15.75" thickBot="1">
      <c r="B6" s="55"/>
      <c r="C6" s="123" t="s">
        <v>274</v>
      </c>
      <c r="D6" s="121"/>
      <c r="E6" s="210" t="s">
        <v>43</v>
      </c>
      <c r="F6" s="210"/>
      <c r="G6" s="210"/>
      <c r="H6" s="210"/>
      <c r="I6" s="210"/>
      <c r="J6" s="210"/>
      <c r="K6" s="210"/>
      <c r="L6" s="7"/>
      <c r="M6" s="7"/>
      <c r="N6" s="210" t="s">
        <v>41</v>
      </c>
      <c r="O6" s="210"/>
      <c r="P6" s="210"/>
      <c r="Q6" s="210"/>
      <c r="R6" s="210"/>
      <c r="S6" s="210"/>
      <c r="T6" s="210"/>
      <c r="W6" s="167" t="s">
        <v>290</v>
      </c>
      <c r="X6" s="165"/>
      <c r="BH6" s="176">
        <f>AE66</f>
        <v>0</v>
      </c>
    </row>
    <row r="7" spans="1:66" ht="30.75" thickBot="1">
      <c r="B7" s="55"/>
      <c r="C7" s="148" t="str">
        <f>BH8</f>
        <v>Connection '0' not found in workbook.</v>
      </c>
      <c r="D7" s="147"/>
      <c r="E7" s="121" t="s">
        <v>15</v>
      </c>
      <c r="F7" s="121"/>
      <c r="G7" s="121" t="s">
        <v>14</v>
      </c>
      <c r="H7" s="121"/>
      <c r="I7" s="121" t="s">
        <v>13</v>
      </c>
      <c r="J7" s="121"/>
      <c r="K7" s="121" t="s">
        <v>12</v>
      </c>
      <c r="M7" s="24"/>
      <c r="N7" s="121" t="s">
        <v>15</v>
      </c>
      <c r="O7" s="121"/>
      <c r="P7" s="121" t="s">
        <v>14</v>
      </c>
      <c r="Q7" s="122"/>
      <c r="R7" s="122" t="s">
        <v>13</v>
      </c>
      <c r="S7" s="122"/>
      <c r="T7" s="122" t="s">
        <v>12</v>
      </c>
      <c r="W7" s="164" t="s">
        <v>293</v>
      </c>
      <c r="BH7" s="177" t="s">
        <v>37</v>
      </c>
      <c r="BI7" s="178" t="s">
        <v>38</v>
      </c>
      <c r="BJ7" s="178" t="s">
        <v>273</v>
      </c>
    </row>
    <row r="8" spans="1:66" s="5" customFormat="1" ht="16.149999999999999" customHeight="1">
      <c r="B8" s="25"/>
      <c r="C8" s="27"/>
      <c r="D8" s="90"/>
      <c r="E8" s="44"/>
      <c r="F8" s="44"/>
      <c r="G8" s="44"/>
      <c r="H8" s="45"/>
      <c r="I8" s="44"/>
      <c r="J8" s="27"/>
      <c r="K8" s="48"/>
      <c r="L8" s="27"/>
      <c r="M8" s="26"/>
      <c r="N8" s="44"/>
      <c r="O8" s="44"/>
      <c r="P8" s="44"/>
      <c r="Q8" s="45"/>
      <c r="R8" s="44"/>
      <c r="S8" s="45"/>
      <c r="T8" s="48"/>
      <c r="U8" s="45"/>
      <c r="W8" s="164" t="s">
        <v>292</v>
      </c>
      <c r="AD8" s="1"/>
      <c r="AI8" s="172"/>
      <c r="AJ8" s="172"/>
      <c r="AK8" s="172"/>
      <c r="AO8" s="152"/>
      <c r="AP8" s="152"/>
      <c r="AQ8" s="152"/>
      <c r="AR8" s="152"/>
      <c r="AS8" s="1"/>
      <c r="AT8" s="1"/>
      <c r="AU8" s="1"/>
      <c r="AV8" s="1"/>
      <c r="AW8" s="1"/>
      <c r="AX8" s="1"/>
      <c r="AY8" s="1"/>
      <c r="AZ8" s="7"/>
      <c r="BA8" s="1"/>
      <c r="BB8" s="1"/>
      <c r="BC8" s="1"/>
      <c r="BD8" s="1"/>
      <c r="BH8" s="179" t="str" cm="1">
        <f t="array" ref="BH8">_xll.FINANCIALPERIODLIST(cpy,"01-"&amp;$BH$6,,,1)</f>
        <v>Connection '0' not found in workbook.</v>
      </c>
      <c r="BI8" s="199" t="str" cm="1">
        <f t="array" ref="BI8">_xll.FINANCIALPERIODENDDATE(cpy,BH8)</f>
        <v>Connection '0' not found in workbook.</v>
      </c>
      <c r="BJ8" s="198" t="str">
        <f>BH8&amp;", "&amp;TEXT(BI8,"dd mmmm yyyy")</f>
        <v>Connection '0' not found in workbook., Connection '0' not found in workbook.</v>
      </c>
      <c r="BK8" s="180"/>
      <c r="BL8" s="180"/>
      <c r="BM8" s="176"/>
      <c r="BN8" s="1"/>
    </row>
    <row r="9" spans="1:66" s="74" customFormat="1" ht="15.75">
      <c r="B9" s="31"/>
      <c r="C9" s="31" t="s">
        <v>11</v>
      </c>
      <c r="D9" s="91"/>
      <c r="E9" s="67">
        <f ca="1">SUM(E10:E12)</f>
        <v>0</v>
      </c>
      <c r="F9" s="67"/>
      <c r="G9" s="67">
        <f ca="1">SUM(G10:G12)</f>
        <v>0</v>
      </c>
      <c r="H9" s="68"/>
      <c r="I9" s="67">
        <f t="shared" ref="I9:I13" ca="1" si="0">E9-G9</f>
        <v>0</v>
      </c>
      <c r="J9" s="65"/>
      <c r="K9" s="102">
        <f t="shared" ref="K9:K13" ca="1" si="1">IFERROR((I9/G9),0)</f>
        <v>0</v>
      </c>
      <c r="L9" s="31"/>
      <c r="M9" s="26"/>
      <c r="N9" s="67">
        <f ca="1">SUM(N10:N12)</f>
        <v>0</v>
      </c>
      <c r="O9" s="67"/>
      <c r="P9" s="67">
        <f ca="1">SUM(P10:P12)</f>
        <v>0</v>
      </c>
      <c r="Q9" s="68"/>
      <c r="R9" s="67">
        <f t="shared" ref="R9:R13" ca="1" si="2">N9-P9</f>
        <v>0</v>
      </c>
      <c r="S9" s="75"/>
      <c r="T9" s="102">
        <f t="shared" ref="T9:T13" ca="1" si="3">IFERROR((R9/P9),0)</f>
        <v>0</v>
      </c>
      <c r="U9" s="68"/>
      <c r="W9" s="164" t="s">
        <v>294</v>
      </c>
      <c r="AD9" s="1"/>
      <c r="AH9" s="128"/>
      <c r="AI9" s="153"/>
      <c r="AJ9" s="172"/>
      <c r="AK9" s="173"/>
      <c r="AM9" s="1"/>
      <c r="AN9" s="1"/>
      <c r="AO9" s="152"/>
      <c r="AP9" s="152"/>
      <c r="AQ9" s="152"/>
      <c r="AR9" s="152"/>
      <c r="AS9" s="1"/>
      <c r="AT9" s="1"/>
      <c r="AU9" s="1"/>
      <c r="AV9" s="1"/>
      <c r="AW9" s="1"/>
      <c r="AX9" s="1"/>
      <c r="AY9" s="1"/>
      <c r="AZ9" s="7"/>
      <c r="BA9" s="1"/>
      <c r="BB9" s="1"/>
      <c r="BC9" s="1"/>
      <c r="BD9" s="1"/>
      <c r="BH9" s="176"/>
      <c r="BI9" s="199"/>
      <c r="BJ9" s="198"/>
      <c r="BK9" s="181"/>
      <c r="BL9" s="181"/>
      <c r="BM9" s="181"/>
    </row>
    <row r="10" spans="1:66" s="28" customFormat="1" ht="15.75">
      <c r="A10" t="s">
        <v>117</v>
      </c>
      <c r="C10" s="28" t="s">
        <v>124</v>
      </c>
      <c r="D10" s="128" t="str">
        <f ca="1">_xlfn.XLOOKUP($A10,FinalClasses,CustMapping,"",0,1)</f>
        <v/>
      </c>
      <c r="E10" s="56">
        <f ca="1">IF($D10="",0,_xll.ACCOUNTTURNOVER(cpy,"ACTUAL",$D10,,,,E$1,E$1))</f>
        <v>0</v>
      </c>
      <c r="F10" s="53"/>
      <c r="G10" s="56">
        <f ca="1">IF($D10="",0,_xll.ACCOUNTTURNOVER(cpy,"BUDGET",$D10,,,,E$1,E$1))</f>
        <v>0</v>
      </c>
      <c r="H10" s="54"/>
      <c r="I10" s="56">
        <f t="shared" ca="1" si="0"/>
        <v>0</v>
      </c>
      <c r="J10" s="55"/>
      <c r="K10" s="59">
        <f t="shared" ca="1" si="1"/>
        <v>0</v>
      </c>
      <c r="M10" s="26"/>
      <c r="N10" s="56">
        <f ca="1">IF($D10="",0,_xll.ACCOUNTTURNOVER(cpy,"ACTUAL",$D10,,,,N$1,E$1))</f>
        <v>0</v>
      </c>
      <c r="O10" s="53"/>
      <c r="P10" s="56">
        <f ca="1">IF($D10="",0,_xll.ACCOUNTTURNOVER(cpy,"BUDGET",$D10,,,,N$1,E$1))</f>
        <v>0</v>
      </c>
      <c r="Q10" s="54"/>
      <c r="R10" s="56">
        <f t="shared" ca="1" si="2"/>
        <v>0</v>
      </c>
      <c r="S10" s="47"/>
      <c r="T10" s="59">
        <f t="shared" ca="1" si="3"/>
        <v>0</v>
      </c>
      <c r="U10" s="54"/>
      <c r="W10" s="74"/>
      <c r="AD10" s="1"/>
      <c r="AH10" s="128"/>
      <c r="AI10" s="153"/>
      <c r="AJ10" s="172"/>
      <c r="AK10" s="152"/>
      <c r="AM10" s="1"/>
      <c r="AN10" s="1"/>
      <c r="AO10" s="152"/>
      <c r="AP10" s="152"/>
      <c r="AQ10" s="152"/>
      <c r="AR10" s="152"/>
      <c r="AS10" s="1"/>
      <c r="AT10" s="1"/>
      <c r="AU10" s="1"/>
      <c r="AV10" s="1"/>
      <c r="AW10" s="1"/>
      <c r="AX10" s="1"/>
      <c r="AY10" s="1"/>
      <c r="AZ10" s="7"/>
      <c r="BA10" s="1"/>
      <c r="BB10" s="1"/>
      <c r="BC10" s="1"/>
      <c r="BD10" s="1"/>
      <c r="BH10" s="176"/>
      <c r="BI10" s="199"/>
      <c r="BJ10" s="198"/>
      <c r="BK10" s="176"/>
      <c r="BL10" s="176"/>
      <c r="BM10" s="176"/>
    </row>
    <row r="11" spans="1:66" s="28" customFormat="1">
      <c r="A11" t="s">
        <v>115</v>
      </c>
      <c r="C11" s="28" t="s">
        <v>166</v>
      </c>
      <c r="D11" s="128" t="str">
        <f ca="1">_xlfn.XLOOKUP($A11,FinalClasses,CustMapping,"",0,1)</f>
        <v/>
      </c>
      <c r="E11" s="58">
        <f ca="1">IF($D11="",0,_xll.ACCOUNTTURNOVER(cpy,"ACTUAL",$D11,,,,E$1,E$1))</f>
        <v>0</v>
      </c>
      <c r="F11" s="53"/>
      <c r="G11" s="58">
        <f ca="1">IF($D11="",0,_xll.ACCOUNTTURNOVER(cpy,"BUDGET",$D11,,,,E$1,E$1))</f>
        <v>0</v>
      </c>
      <c r="H11" s="54"/>
      <c r="I11" s="58">
        <f t="shared" ref="I11" ca="1" si="4">E11-G11</f>
        <v>0</v>
      </c>
      <c r="J11" s="55"/>
      <c r="K11" s="61">
        <f t="shared" ref="K11" ca="1" si="5">IFERROR((I11/G11),0)</f>
        <v>0</v>
      </c>
      <c r="M11" s="26"/>
      <c r="N11" s="58">
        <f ca="1">IF($D11="",0,_xll.ACCOUNTTURNOVER(cpy,"ACTUAL",$D11,,,,N$1,E$1))</f>
        <v>0</v>
      </c>
      <c r="O11" s="53"/>
      <c r="P11" s="58">
        <f ca="1">IF($D11="",0,_xll.ACCOUNTTURNOVER(cpy,"BUDGET",$D11,,,,N$1,E$1))</f>
        <v>0</v>
      </c>
      <c r="Q11" s="54"/>
      <c r="R11" s="58">
        <f t="shared" ref="R11" ca="1" si="6">N11-P11</f>
        <v>0</v>
      </c>
      <c r="S11" s="47"/>
      <c r="T11" s="61">
        <f t="shared" ref="T11" ca="1" si="7">IFERROR((R11/P11),0)</f>
        <v>0</v>
      </c>
      <c r="U11" s="54"/>
      <c r="AD11" s="1"/>
      <c r="AH11" s="128"/>
      <c r="AI11" s="153"/>
      <c r="AJ11" s="172"/>
      <c r="AK11" s="152"/>
      <c r="AM11" s="1"/>
      <c r="AN11" s="1"/>
      <c r="AO11" s="152"/>
      <c r="AP11" s="152"/>
      <c r="AQ11" s="152"/>
      <c r="AR11" s="152"/>
      <c r="AS11" s="1"/>
      <c r="AT11" s="1"/>
      <c r="AU11" s="1"/>
      <c r="AV11" s="1"/>
      <c r="AW11" s="1"/>
      <c r="AX11" s="1"/>
      <c r="AY11" s="1"/>
      <c r="AZ11" s="7"/>
      <c r="BA11" s="1"/>
      <c r="BB11" s="1"/>
      <c r="BC11" s="1"/>
      <c r="BD11" s="1"/>
      <c r="BH11" s="176"/>
      <c r="BI11" s="199"/>
      <c r="BJ11" s="198"/>
      <c r="BK11" s="176"/>
      <c r="BL11" s="176"/>
      <c r="BM11" s="176"/>
    </row>
    <row r="12" spans="1:66" s="28" customFormat="1">
      <c r="D12" s="128"/>
      <c r="E12" s="53"/>
      <c r="F12" s="53"/>
      <c r="G12" s="53"/>
      <c r="H12" s="54"/>
      <c r="I12" s="53"/>
      <c r="J12" s="55"/>
      <c r="K12" s="62"/>
      <c r="M12" s="26"/>
      <c r="N12" s="53"/>
      <c r="O12" s="53"/>
      <c r="P12" s="53"/>
      <c r="Q12" s="54"/>
      <c r="R12" s="53"/>
      <c r="S12" s="47"/>
      <c r="T12" s="62"/>
      <c r="U12" s="54"/>
      <c r="AD12" s="1"/>
      <c r="AH12" s="128"/>
      <c r="AI12" s="153"/>
      <c r="AJ12" s="172"/>
      <c r="AK12" s="152"/>
      <c r="AM12" s="1"/>
      <c r="AN12" s="1"/>
      <c r="AO12" s="152"/>
      <c r="AP12" s="152"/>
      <c r="AQ12" s="152"/>
      <c r="AR12" s="152"/>
      <c r="AS12" s="1"/>
      <c r="AT12" s="1"/>
      <c r="AU12" s="1"/>
      <c r="AV12" s="1"/>
      <c r="AW12" s="1"/>
      <c r="AX12" s="1"/>
      <c r="AY12" s="1"/>
      <c r="AZ12" s="7"/>
      <c r="BA12" s="1"/>
      <c r="BB12" s="1"/>
      <c r="BC12" s="1"/>
      <c r="BD12" s="1"/>
      <c r="BH12" s="176"/>
      <c r="BI12" s="199"/>
      <c r="BJ12" s="198"/>
      <c r="BK12" s="176"/>
      <c r="BL12" s="176"/>
      <c r="BM12" s="176"/>
    </row>
    <row r="13" spans="1:66" s="74" customFormat="1" ht="15.75">
      <c r="A13" t="s">
        <v>39</v>
      </c>
      <c r="B13" s="31"/>
      <c r="C13" s="31" t="s">
        <v>10</v>
      </c>
      <c r="D13" s="128" t="str">
        <f ca="1">_xlfn.XLOOKUP($A13,FinalClasses,CustMapping,"",0,1)</f>
        <v/>
      </c>
      <c r="E13" s="63">
        <f ca="1">IF($D13="",0,_xll.ACCOUNTTURNOVER(cpy,"ACTUAL",$D13,,,,E$1,E$1))</f>
        <v>0</v>
      </c>
      <c r="F13" s="53"/>
      <c r="G13" s="63">
        <f ca="1">IF($D13="",0,_xll.ACCOUNTTURNOVER(cpy,"BUDGET",$D13,,,,E$1,E$1))</f>
        <v>0</v>
      </c>
      <c r="H13" s="54"/>
      <c r="I13" s="63">
        <f t="shared" ca="1" si="0"/>
        <v>0</v>
      </c>
      <c r="J13" s="55"/>
      <c r="K13" s="64">
        <f t="shared" ca="1" si="1"/>
        <v>0</v>
      </c>
      <c r="L13" s="28"/>
      <c r="M13" s="26"/>
      <c r="N13" s="63">
        <f ca="1">IF($D13="",0,_xll.ACCOUNTTURNOVER(cpy,"ACTUAL",$D13,,,,N$1,E$1))</f>
        <v>0</v>
      </c>
      <c r="O13" s="53"/>
      <c r="P13" s="63">
        <f ca="1">IF($D13="",0,_xll.ACCOUNTTURNOVER(cpy,"BUDGET",$D13,,,,N$1,E$1))</f>
        <v>0</v>
      </c>
      <c r="Q13" s="54"/>
      <c r="R13" s="63">
        <f t="shared" ca="1" si="2"/>
        <v>0</v>
      </c>
      <c r="S13" s="47"/>
      <c r="T13" s="64">
        <f t="shared" ca="1" si="3"/>
        <v>0</v>
      </c>
      <c r="U13" s="68"/>
      <c r="AD13" s="1"/>
      <c r="AH13" s="128"/>
      <c r="AI13" s="153"/>
      <c r="AJ13" s="172"/>
      <c r="AK13" s="173"/>
      <c r="AM13" s="1"/>
      <c r="AN13" s="1"/>
      <c r="AO13" s="152"/>
      <c r="AP13" s="152"/>
      <c r="AQ13" s="152"/>
      <c r="AR13" s="152"/>
      <c r="AS13" s="1"/>
      <c r="AT13" s="1"/>
      <c r="AU13" s="1"/>
      <c r="AV13" s="1"/>
      <c r="AW13" s="1"/>
      <c r="AX13" s="1"/>
      <c r="AY13" s="1"/>
      <c r="AZ13" s="7"/>
      <c r="BA13" s="1"/>
      <c r="BB13" s="1"/>
      <c r="BC13" s="1"/>
      <c r="BD13" s="1"/>
      <c r="BH13" s="176"/>
      <c r="BI13" s="199"/>
      <c r="BJ13" s="198"/>
      <c r="BK13" s="181"/>
      <c r="BL13" s="181"/>
      <c r="BM13" s="181"/>
    </row>
    <row r="14" spans="1:66" ht="13.15" customHeight="1">
      <c r="C14" s="55"/>
      <c r="D14" s="129"/>
      <c r="E14" s="46"/>
      <c r="F14" s="46"/>
      <c r="G14" s="46"/>
      <c r="H14" s="54"/>
      <c r="I14" s="53"/>
      <c r="J14" s="55"/>
      <c r="K14" s="103"/>
      <c r="L14" s="28"/>
      <c r="M14" s="26"/>
      <c r="N14" s="46"/>
      <c r="O14" s="46"/>
      <c r="P14" s="46"/>
      <c r="Q14" s="54"/>
      <c r="R14" s="53"/>
      <c r="S14" s="47"/>
      <c r="T14" s="103"/>
      <c r="U14" s="54"/>
      <c r="AH14" s="128"/>
      <c r="AI14" s="153"/>
      <c r="AJ14" s="172"/>
      <c r="BI14" s="199"/>
      <c r="BJ14" s="198"/>
    </row>
    <row r="15" spans="1:66">
      <c r="C15" s="65" t="s">
        <v>9</v>
      </c>
      <c r="D15" s="130"/>
      <c r="E15" s="85">
        <f ca="1">E9-E13</f>
        <v>0</v>
      </c>
      <c r="F15" s="85"/>
      <c r="G15" s="85">
        <f ca="1">G9-G13</f>
        <v>0</v>
      </c>
      <c r="H15" s="86"/>
      <c r="I15" s="85">
        <f ca="1">E15-G15</f>
        <v>0</v>
      </c>
      <c r="J15" s="87"/>
      <c r="K15" s="101">
        <f ca="1">IFERROR((I15/G15),0)</f>
        <v>0</v>
      </c>
      <c r="L15" s="55"/>
      <c r="M15" s="80"/>
      <c r="N15" s="85">
        <f ca="1">N9-N13</f>
        <v>0</v>
      </c>
      <c r="O15" s="85"/>
      <c r="P15" s="85">
        <f ca="1">P9-P13</f>
        <v>0</v>
      </c>
      <c r="Q15" s="86"/>
      <c r="R15" s="85">
        <f ca="1">N15-P15</f>
        <v>0</v>
      </c>
      <c r="S15" s="86"/>
      <c r="T15" s="101">
        <f ca="1">IFERROR((R15/P15),0)</f>
        <v>0</v>
      </c>
      <c r="U15" s="54"/>
      <c r="AH15" s="128"/>
      <c r="AI15" s="153"/>
      <c r="AJ15" s="172"/>
      <c r="BI15" s="199"/>
      <c r="BJ15" s="198"/>
    </row>
    <row r="16" spans="1:66" s="28" customFormat="1">
      <c r="C16" s="66" t="s">
        <v>8</v>
      </c>
      <c r="D16" s="131"/>
      <c r="E16" s="76">
        <f ca="1">IFERROR(E15/E9,0)</f>
        <v>0</v>
      </c>
      <c r="F16" s="76"/>
      <c r="G16" s="76">
        <f ca="1">IFERROR(G15/G9,0)</f>
        <v>0</v>
      </c>
      <c r="H16" s="77"/>
      <c r="I16" s="76">
        <f ca="1">E16-G16</f>
        <v>0</v>
      </c>
      <c r="J16" s="77"/>
      <c r="K16" s="76">
        <f ca="1">IFERROR((I16/G16),0)</f>
        <v>0</v>
      </c>
      <c r="L16" s="78"/>
      <c r="M16" s="79"/>
      <c r="N16" s="76">
        <f ca="1">IFERROR(N15/N9,0)</f>
        <v>0</v>
      </c>
      <c r="O16" s="76"/>
      <c r="P16" s="76">
        <f ca="1">IFERROR(P15/P9,0)</f>
        <v>0</v>
      </c>
      <c r="Q16" s="77"/>
      <c r="R16" s="76">
        <f ca="1">N16-P16</f>
        <v>0</v>
      </c>
      <c r="S16" s="77"/>
      <c r="T16" s="76">
        <f ca="1">IFERROR((R16/P16),0)</f>
        <v>0</v>
      </c>
      <c r="U16" s="78"/>
      <c r="AD16" s="1"/>
      <c r="AH16" s="128"/>
      <c r="AI16" s="153"/>
      <c r="AJ16" s="172"/>
      <c r="AK16" s="152"/>
      <c r="AM16" s="1"/>
      <c r="AN16" s="1"/>
      <c r="AO16" s="152"/>
      <c r="AP16" s="152"/>
      <c r="AQ16" s="152"/>
      <c r="AR16" s="152"/>
      <c r="AS16" s="1"/>
      <c r="AT16" s="1"/>
      <c r="AU16" s="1"/>
      <c r="AV16" s="1"/>
      <c r="AW16" s="1"/>
      <c r="AX16" s="1"/>
      <c r="AY16" s="1"/>
      <c r="AZ16" s="7"/>
      <c r="BA16" s="1"/>
      <c r="BB16" s="1"/>
      <c r="BC16" s="1"/>
      <c r="BD16" s="1"/>
      <c r="BH16" s="176"/>
      <c r="BI16" s="199"/>
      <c r="BJ16" s="198"/>
      <c r="BK16" s="176"/>
      <c r="BL16" s="176"/>
      <c r="BM16" s="176"/>
    </row>
    <row r="17" spans="1:62">
      <c r="C17" s="55"/>
      <c r="D17" s="129"/>
      <c r="E17" s="46"/>
      <c r="F17" s="46"/>
      <c r="G17" s="46"/>
      <c r="H17" s="47"/>
      <c r="I17" s="46"/>
      <c r="J17" s="28"/>
      <c r="K17" s="50"/>
      <c r="L17" s="28"/>
      <c r="M17" s="26"/>
      <c r="N17" s="46"/>
      <c r="O17" s="46"/>
      <c r="P17" s="46"/>
      <c r="Q17" s="47"/>
      <c r="R17" s="46"/>
      <c r="S17" s="47"/>
      <c r="T17" s="50"/>
      <c r="U17" s="54"/>
      <c r="AH17" s="128"/>
      <c r="AI17" s="153"/>
      <c r="AJ17" s="172"/>
      <c r="BI17" s="199"/>
      <c r="BJ17" s="198"/>
    </row>
    <row r="18" spans="1:62">
      <c r="A18" t="s">
        <v>109</v>
      </c>
      <c r="C18" s="55" t="s">
        <v>7</v>
      </c>
      <c r="D18" s="128" t="str">
        <f ca="1">_xlfn.XLOOKUP($A18,FinalClasses,CustMapping,"",0,1)</f>
        <v/>
      </c>
      <c r="E18" s="63">
        <f ca="1">IF($D18="",0,_xll.ACCOUNTTURNOVER(cpy,"ACTUAL",$D18,,,,E$1,E$1))</f>
        <v>0</v>
      </c>
      <c r="F18" s="53"/>
      <c r="G18" s="63">
        <f ca="1">IF($D18="",0,_xll.ACCOUNTTURNOVER(cpy,"BUDGET",$D18,,,,E$1,E$1))</f>
        <v>0</v>
      </c>
      <c r="H18" s="54"/>
      <c r="I18" s="63">
        <f t="shared" ref="I18" ca="1" si="8">E18-G18</f>
        <v>0</v>
      </c>
      <c r="J18" s="55"/>
      <c r="K18" s="64">
        <f t="shared" ref="K18" ca="1" si="9">IFERROR((I18/G18),0)</f>
        <v>0</v>
      </c>
      <c r="L18" s="28"/>
      <c r="M18" s="26"/>
      <c r="N18" s="63">
        <f ca="1">IF($D18="",0,_xll.ACCOUNTTURNOVER(cpy,"ACTUAL",$D18,,,,N$1,E$1))</f>
        <v>0</v>
      </c>
      <c r="O18" s="53"/>
      <c r="P18" s="63">
        <f ca="1">IF($D18="",0,_xll.ACCOUNTTURNOVER(cpy,"BUDGET",$D18,,,,N$1,E$1))</f>
        <v>0</v>
      </c>
      <c r="Q18" s="47"/>
      <c r="R18" s="63">
        <f t="shared" ref="R18" ca="1" si="10">N18-P18</f>
        <v>0</v>
      </c>
      <c r="S18" s="47"/>
      <c r="T18" s="64">
        <f t="shared" ref="T18" ca="1" si="11">IFERROR((R18/P18),0)</f>
        <v>0</v>
      </c>
      <c r="U18" s="54"/>
      <c r="AH18" s="128"/>
      <c r="AI18" s="153"/>
      <c r="AJ18" s="172"/>
      <c r="BI18" s="199"/>
      <c r="BJ18" s="198"/>
    </row>
    <row r="19" spans="1:62" ht="14.45" customHeight="1">
      <c r="C19" s="55"/>
      <c r="D19" s="132"/>
      <c r="E19" s="46"/>
      <c r="F19" s="46"/>
      <c r="G19" s="46"/>
      <c r="H19" s="47"/>
      <c r="I19" s="46"/>
      <c r="J19" s="30"/>
      <c r="K19" s="49"/>
      <c r="L19" s="28"/>
      <c r="M19" s="26"/>
      <c r="N19" s="46"/>
      <c r="O19" s="46"/>
      <c r="P19" s="46"/>
      <c r="Q19" s="47"/>
      <c r="R19" s="46"/>
      <c r="S19" s="47"/>
      <c r="T19" s="49"/>
      <c r="U19" s="54"/>
      <c r="AH19" s="128"/>
      <c r="AI19" s="153"/>
      <c r="AJ19" s="172"/>
      <c r="BI19" s="199"/>
      <c r="BJ19" s="198"/>
    </row>
    <row r="20" spans="1:62" ht="14.45" customHeight="1">
      <c r="C20" s="55" t="s">
        <v>40</v>
      </c>
      <c r="D20" s="132"/>
      <c r="E20" s="46">
        <f ca="1">SUM(E21:E30)</f>
        <v>0</v>
      </c>
      <c r="F20" s="46"/>
      <c r="G20" s="46">
        <f ca="1">SUM(G21:G30)</f>
        <v>0</v>
      </c>
      <c r="H20" s="47"/>
      <c r="I20" s="46">
        <f ca="1">E20-G20</f>
        <v>0</v>
      </c>
      <c r="J20" s="30"/>
      <c r="K20" s="120">
        <f t="shared" ref="K20:K30" ca="1" si="12">IFERROR((I20/G20),0)</f>
        <v>0</v>
      </c>
      <c r="L20" s="28"/>
      <c r="M20" s="26"/>
      <c r="N20" s="46">
        <f ca="1">SUM(N21:N30)</f>
        <v>0</v>
      </c>
      <c r="O20" s="46"/>
      <c r="P20" s="46">
        <f ca="1">SUM(P21:P30)</f>
        <v>0</v>
      </c>
      <c r="Q20" s="47"/>
      <c r="R20" s="46">
        <f ca="1">N20-P20</f>
        <v>0</v>
      </c>
      <c r="S20" s="47"/>
      <c r="T20" s="120">
        <f t="shared" ref="T20:T30" ca="1" si="13">IFERROR((R20/P20),0)</f>
        <v>0</v>
      </c>
      <c r="U20" s="54"/>
      <c r="AH20" s="128"/>
      <c r="AI20" s="153"/>
      <c r="AJ20" s="172"/>
      <c r="BI20" s="199"/>
      <c r="BJ20" s="198"/>
    </row>
    <row r="21" spans="1:62" ht="14.45" customHeight="1">
      <c r="A21" t="s">
        <v>67</v>
      </c>
      <c r="C21" t="s">
        <v>168</v>
      </c>
      <c r="D21" s="128" t="str">
        <f t="shared" ref="D21:D30" ca="1" si="14">_xlfn.XLOOKUP($A21,FinalClasses,CustMapping,"",0,1)</f>
        <v/>
      </c>
      <c r="E21" s="56">
        <f ca="1">IF($D21="",0,_xll.ACCOUNTTURNOVER(cpy,"ACTUAL",$D21,,,,E$1,E$1))</f>
        <v>0</v>
      </c>
      <c r="F21" s="53"/>
      <c r="G21" s="56">
        <f ca="1">IF($D21="",0,_xll.ACCOUNTTURNOVER(cpy,"BUDGET",$D21,,,,E$1,E$1))</f>
        <v>0</v>
      </c>
      <c r="H21" s="54"/>
      <c r="I21" s="56">
        <f t="shared" ref="I21:I30" ca="1" si="15">E21-G21</f>
        <v>0</v>
      </c>
      <c r="J21" s="55"/>
      <c r="K21" s="59">
        <f t="shared" ca="1" si="12"/>
        <v>0</v>
      </c>
      <c r="L21" s="28"/>
      <c r="M21" s="26"/>
      <c r="N21" s="56">
        <f ca="1">IF($D21="",0,_xll.ACCOUNTTURNOVER(cpy,"ACTUAL",$D21,,,,N$1,E$1))</f>
        <v>0</v>
      </c>
      <c r="O21" s="53"/>
      <c r="P21" s="56">
        <f ca="1">IF($D21="",0,_xll.ACCOUNTTURNOVER(cpy,"BUDGET",$D21,,,,N$1,E$1))</f>
        <v>0</v>
      </c>
      <c r="Q21" s="47"/>
      <c r="R21" s="56">
        <f t="shared" ref="R21:R30" ca="1" si="16">N21-P21</f>
        <v>0</v>
      </c>
      <c r="S21" s="47"/>
      <c r="T21" s="59">
        <f t="shared" ca="1" si="13"/>
        <v>0</v>
      </c>
      <c r="U21" s="54"/>
      <c r="AH21" s="128"/>
      <c r="AI21" s="153"/>
      <c r="AJ21" s="172"/>
      <c r="BI21" s="199"/>
      <c r="BJ21" s="198"/>
    </row>
    <row r="22" spans="1:62" ht="14.45" customHeight="1">
      <c r="A22" t="s">
        <v>69</v>
      </c>
      <c r="C22" t="s">
        <v>167</v>
      </c>
      <c r="D22" s="128" t="str">
        <f t="shared" ca="1" si="14"/>
        <v/>
      </c>
      <c r="E22" s="57">
        <f ca="1">IF($D22="",0,_xll.ACCOUNTTURNOVER(cpy,"ACTUAL",$D22,,,,E$1,E$1))</f>
        <v>0</v>
      </c>
      <c r="F22" s="53"/>
      <c r="G22" s="57">
        <f ca="1">IF($D22="",0,_xll.ACCOUNTTURNOVER(cpy,"BUDGET",$D22,,,,E$1,E$1))</f>
        <v>0</v>
      </c>
      <c r="H22" s="54"/>
      <c r="I22" s="57">
        <f t="shared" ca="1" si="15"/>
        <v>0</v>
      </c>
      <c r="J22" s="55"/>
      <c r="K22" s="60">
        <f t="shared" ca="1" si="12"/>
        <v>0</v>
      </c>
      <c r="L22" s="28"/>
      <c r="M22" s="26"/>
      <c r="N22" s="57">
        <f ca="1">IF($D22="",0,_xll.ACCOUNTTURNOVER(cpy,"ACTUAL",$D22,,,,N$1,E$1))</f>
        <v>0</v>
      </c>
      <c r="O22" s="53"/>
      <c r="P22" s="57">
        <f ca="1">IF($D22="",0,_xll.ACCOUNTTURNOVER(cpy,"BUDGET",$D22,,,,N$1,E$1))</f>
        <v>0</v>
      </c>
      <c r="Q22" s="47"/>
      <c r="R22" s="57">
        <f t="shared" ca="1" si="16"/>
        <v>0</v>
      </c>
      <c r="S22" s="47"/>
      <c r="T22" s="60">
        <f t="shared" ca="1" si="13"/>
        <v>0</v>
      </c>
      <c r="U22" s="54"/>
      <c r="AH22" s="128"/>
      <c r="AI22" s="153"/>
      <c r="AJ22" s="172"/>
      <c r="BI22" s="199"/>
      <c r="BJ22" s="198"/>
    </row>
    <row r="23" spans="1:62" ht="14.45" customHeight="1">
      <c r="A23" t="s">
        <v>73</v>
      </c>
      <c r="C23" t="s">
        <v>169</v>
      </c>
      <c r="D23" s="128" t="str">
        <f t="shared" ca="1" si="14"/>
        <v/>
      </c>
      <c r="E23" s="57">
        <f ca="1">IF($D23="",0,_xll.ACCOUNTTURNOVER(cpy,"ACTUAL",$D23,,,,E$1,E$1))</f>
        <v>0</v>
      </c>
      <c r="F23" s="53"/>
      <c r="G23" s="57">
        <f ca="1">IF($D23="",0,_xll.ACCOUNTTURNOVER(cpy,"BUDGET",$D23,,,,E$1,E$1))</f>
        <v>0</v>
      </c>
      <c r="H23" s="54"/>
      <c r="I23" s="57">
        <f t="shared" ca="1" si="15"/>
        <v>0</v>
      </c>
      <c r="J23" s="55"/>
      <c r="K23" s="60">
        <f t="shared" ca="1" si="12"/>
        <v>0</v>
      </c>
      <c r="L23" s="28"/>
      <c r="M23" s="26"/>
      <c r="N23" s="57">
        <f ca="1">IF($D23="",0,_xll.ACCOUNTTURNOVER(cpy,"ACTUAL",$D23,,,,N$1,E$1))</f>
        <v>0</v>
      </c>
      <c r="O23" s="53"/>
      <c r="P23" s="57">
        <f ca="1">IF($D23="",0,_xll.ACCOUNTTURNOVER(cpy,"BUDGET",$D23,,,,N$1,E$1))</f>
        <v>0</v>
      </c>
      <c r="Q23" s="47"/>
      <c r="R23" s="57">
        <f t="shared" ca="1" si="16"/>
        <v>0</v>
      </c>
      <c r="S23" s="47"/>
      <c r="T23" s="60">
        <f t="shared" ca="1" si="13"/>
        <v>0</v>
      </c>
      <c r="U23" s="54"/>
      <c r="AH23" s="128"/>
      <c r="AI23" s="153"/>
      <c r="AJ23" s="172"/>
      <c r="BI23" s="199"/>
      <c r="BJ23" s="198"/>
    </row>
    <row r="24" spans="1:62" ht="14.45" customHeight="1">
      <c r="A24" t="s">
        <v>77</v>
      </c>
      <c r="C24" t="s">
        <v>170</v>
      </c>
      <c r="D24" s="128" t="str">
        <f t="shared" ca="1" si="14"/>
        <v/>
      </c>
      <c r="E24" s="57">
        <f ca="1">IF($D24="",0,_xll.ACCOUNTTURNOVER(cpy,"ACTUAL",$D24,,,,E$1,E$1))</f>
        <v>0</v>
      </c>
      <c r="F24" s="53"/>
      <c r="G24" s="57">
        <f ca="1">IF($D24="",0,_xll.ACCOUNTTURNOVER(cpy,"BUDGET",$D24,,,,E$1,E$1))</f>
        <v>0</v>
      </c>
      <c r="H24" s="54"/>
      <c r="I24" s="57">
        <f t="shared" ca="1" si="15"/>
        <v>0</v>
      </c>
      <c r="J24" s="55"/>
      <c r="K24" s="60">
        <f t="shared" ca="1" si="12"/>
        <v>0</v>
      </c>
      <c r="L24" s="28"/>
      <c r="M24" s="26"/>
      <c r="N24" s="57">
        <f ca="1">IF($D24="",0,_xll.ACCOUNTTURNOVER(cpy,"ACTUAL",$D24,,,,N$1,E$1))</f>
        <v>0</v>
      </c>
      <c r="O24" s="53"/>
      <c r="P24" s="57">
        <f ca="1">IF($D24="",0,_xll.ACCOUNTTURNOVER(cpy,"BUDGET",$D24,,,,N$1,E$1))</f>
        <v>0</v>
      </c>
      <c r="Q24" s="47"/>
      <c r="R24" s="57">
        <f t="shared" ca="1" si="16"/>
        <v>0</v>
      </c>
      <c r="S24" s="47"/>
      <c r="T24" s="60">
        <f t="shared" ca="1" si="13"/>
        <v>0</v>
      </c>
      <c r="U24" s="54"/>
      <c r="AH24" s="128"/>
      <c r="AI24" s="153"/>
      <c r="AJ24" s="172"/>
      <c r="BI24" s="199"/>
      <c r="BJ24" s="198"/>
    </row>
    <row r="25" spans="1:62" ht="14.45" customHeight="1">
      <c r="A25" t="s">
        <v>79</v>
      </c>
      <c r="C25" t="s">
        <v>171</v>
      </c>
      <c r="D25" s="128" t="str">
        <f t="shared" ca="1" si="14"/>
        <v/>
      </c>
      <c r="E25" s="57">
        <f ca="1">IF($D25="",0,_xll.ACCOUNTTURNOVER(cpy,"ACTUAL",$D25,,,,E$1,E$1))</f>
        <v>0</v>
      </c>
      <c r="F25" s="53"/>
      <c r="G25" s="57">
        <f ca="1">IF($D25="",0,_xll.ACCOUNTTURNOVER(cpy,"BUDGET",$D25,,,,E$1,E$1))</f>
        <v>0</v>
      </c>
      <c r="H25" s="54"/>
      <c r="I25" s="57">
        <f t="shared" ca="1" si="15"/>
        <v>0</v>
      </c>
      <c r="J25" s="55"/>
      <c r="K25" s="60">
        <f t="shared" ca="1" si="12"/>
        <v>0</v>
      </c>
      <c r="L25" s="28"/>
      <c r="M25" s="26"/>
      <c r="N25" s="57">
        <f ca="1">IF($D25="",0,_xll.ACCOUNTTURNOVER(cpy,"ACTUAL",$D25,,,,N$1,E$1))</f>
        <v>0</v>
      </c>
      <c r="O25" s="53"/>
      <c r="P25" s="57">
        <f ca="1">IF($D25="",0,_xll.ACCOUNTTURNOVER(cpy,"BUDGET",$D25,,,,N$1,E$1))</f>
        <v>0</v>
      </c>
      <c r="Q25" s="47"/>
      <c r="R25" s="57">
        <f t="shared" ca="1" si="16"/>
        <v>0</v>
      </c>
      <c r="S25" s="47"/>
      <c r="T25" s="60">
        <f t="shared" ca="1" si="13"/>
        <v>0</v>
      </c>
      <c r="U25" s="54"/>
      <c r="AH25" s="128"/>
      <c r="AI25" s="153"/>
      <c r="AJ25" s="172"/>
      <c r="BI25" s="199"/>
      <c r="BJ25" s="198"/>
    </row>
    <row r="26" spans="1:62" ht="14.45" customHeight="1">
      <c r="A26" t="s">
        <v>81</v>
      </c>
      <c r="C26" t="s">
        <v>172</v>
      </c>
      <c r="D26" s="128" t="str">
        <f t="shared" ca="1" si="14"/>
        <v/>
      </c>
      <c r="E26" s="57">
        <f ca="1">IF($D26="",0,_xll.ACCOUNTTURNOVER(cpy,"ACTUAL",$D26,,,,E$1,E$1))</f>
        <v>0</v>
      </c>
      <c r="F26" s="53"/>
      <c r="G26" s="57">
        <f ca="1">IF($D26="",0,_xll.ACCOUNTTURNOVER(cpy,"BUDGET",$D26,,,,E$1,E$1))</f>
        <v>0</v>
      </c>
      <c r="H26" s="54"/>
      <c r="I26" s="57">
        <f t="shared" ca="1" si="15"/>
        <v>0</v>
      </c>
      <c r="J26" s="55"/>
      <c r="K26" s="60">
        <f t="shared" ca="1" si="12"/>
        <v>0</v>
      </c>
      <c r="L26" s="28"/>
      <c r="M26" s="26"/>
      <c r="N26" s="57">
        <f ca="1">IF($D26="",0,_xll.ACCOUNTTURNOVER(cpy,"ACTUAL",$D26,,,,N$1,E$1))</f>
        <v>0</v>
      </c>
      <c r="O26" s="53"/>
      <c r="P26" s="57">
        <f ca="1">IF($D26="",0,_xll.ACCOUNTTURNOVER(cpy,"BUDGET",$D26,,,,N$1,E$1))</f>
        <v>0</v>
      </c>
      <c r="Q26" s="47"/>
      <c r="R26" s="57">
        <f t="shared" ca="1" si="16"/>
        <v>0</v>
      </c>
      <c r="S26" s="47"/>
      <c r="T26" s="60">
        <f t="shared" ca="1" si="13"/>
        <v>0</v>
      </c>
      <c r="U26" s="54"/>
      <c r="AH26" s="128"/>
      <c r="AI26" s="153"/>
      <c r="AJ26" s="172"/>
      <c r="BI26" s="199"/>
      <c r="BJ26" s="198"/>
    </row>
    <row r="27" spans="1:62" ht="14.45" customHeight="1">
      <c r="A27" t="s">
        <v>83</v>
      </c>
      <c r="C27" t="s">
        <v>173</v>
      </c>
      <c r="D27" s="128" t="str">
        <f t="shared" ca="1" si="14"/>
        <v/>
      </c>
      <c r="E27" s="57">
        <f ca="1">IF($D27="",0,_xll.ACCOUNTTURNOVER(cpy,"ACTUAL",$D27,,,,E$1,E$1))</f>
        <v>0</v>
      </c>
      <c r="F27" s="53"/>
      <c r="G27" s="57">
        <f ca="1">IF($D27="",0,_xll.ACCOUNTTURNOVER(cpy,"BUDGET",$D27,,,,E$1,E$1))</f>
        <v>0</v>
      </c>
      <c r="H27" s="54"/>
      <c r="I27" s="57">
        <f t="shared" ca="1" si="15"/>
        <v>0</v>
      </c>
      <c r="J27" s="55"/>
      <c r="K27" s="60">
        <f t="shared" ca="1" si="12"/>
        <v>0</v>
      </c>
      <c r="L27" s="28"/>
      <c r="M27" s="26"/>
      <c r="N27" s="57">
        <f ca="1">IF($D27="",0,_xll.ACCOUNTTURNOVER(cpy,"ACTUAL",$D27,,,,N$1,E$1))</f>
        <v>0</v>
      </c>
      <c r="O27" s="53"/>
      <c r="P27" s="57">
        <f ca="1">IF($D27="",0,_xll.ACCOUNTTURNOVER(cpy,"BUDGET",$D27,,,,N$1,E$1))</f>
        <v>0</v>
      </c>
      <c r="Q27" s="47"/>
      <c r="R27" s="57">
        <f t="shared" ca="1" si="16"/>
        <v>0</v>
      </c>
      <c r="S27" s="47"/>
      <c r="T27" s="60">
        <f t="shared" ca="1" si="13"/>
        <v>0</v>
      </c>
      <c r="U27" s="54"/>
      <c r="AH27" s="128"/>
      <c r="AI27" s="153"/>
      <c r="AJ27" s="172"/>
      <c r="BI27" s="199"/>
      <c r="BJ27" s="198"/>
    </row>
    <row r="28" spans="1:62" ht="14.45" customHeight="1">
      <c r="A28" t="s">
        <v>85</v>
      </c>
      <c r="C28" t="s">
        <v>174</v>
      </c>
      <c r="D28" s="128" t="str">
        <f t="shared" ca="1" si="14"/>
        <v/>
      </c>
      <c r="E28" s="57">
        <f ca="1">IF($D28="",0,_xll.ACCOUNTTURNOVER(cpy,"ACTUAL",$D28,,,,E$1,E$1))</f>
        <v>0</v>
      </c>
      <c r="F28" s="53"/>
      <c r="G28" s="57">
        <f ca="1">IF($D28="",0,_xll.ACCOUNTTURNOVER(cpy,"BUDGET",$D28,,,,E$1,E$1))</f>
        <v>0</v>
      </c>
      <c r="H28" s="54"/>
      <c r="I28" s="57">
        <f t="shared" ca="1" si="15"/>
        <v>0</v>
      </c>
      <c r="J28" s="55"/>
      <c r="K28" s="60">
        <f t="shared" ca="1" si="12"/>
        <v>0</v>
      </c>
      <c r="L28" s="28"/>
      <c r="M28" s="26"/>
      <c r="N28" s="57">
        <f ca="1">IF($D28="",0,_xll.ACCOUNTTURNOVER(cpy,"ACTUAL",$D28,,,,N$1,E$1))</f>
        <v>0</v>
      </c>
      <c r="O28" s="53"/>
      <c r="P28" s="57">
        <f ca="1">IF($D28="",0,_xll.ACCOUNTTURNOVER(cpy,"BUDGET",$D28,,,,N$1,E$1))</f>
        <v>0</v>
      </c>
      <c r="Q28" s="47"/>
      <c r="R28" s="57">
        <f t="shared" ca="1" si="16"/>
        <v>0</v>
      </c>
      <c r="S28" s="47"/>
      <c r="T28" s="60">
        <f t="shared" ca="1" si="13"/>
        <v>0</v>
      </c>
      <c r="U28" s="54"/>
      <c r="AH28" s="128"/>
      <c r="AI28" s="153"/>
      <c r="AJ28" s="172"/>
      <c r="BI28" s="199"/>
      <c r="BJ28" s="198"/>
    </row>
    <row r="29" spans="1:62" ht="14.45" customHeight="1">
      <c r="A29" t="s">
        <v>87</v>
      </c>
      <c r="C29" t="s">
        <v>175</v>
      </c>
      <c r="D29" s="128" t="str">
        <f t="shared" ca="1" si="14"/>
        <v/>
      </c>
      <c r="E29" s="57">
        <f ca="1">IF($D29="",0,_xll.ACCOUNTTURNOVER(cpy,"ACTUAL",$D29,,,,E$1,E$1))</f>
        <v>0</v>
      </c>
      <c r="F29" s="53"/>
      <c r="G29" s="57">
        <f ca="1">IF($D29="",0,_xll.ACCOUNTTURNOVER(cpy,"BUDGET",$D29,,,,E$1,E$1))</f>
        <v>0</v>
      </c>
      <c r="H29" s="54"/>
      <c r="I29" s="57">
        <f t="shared" ca="1" si="15"/>
        <v>0</v>
      </c>
      <c r="J29" s="55"/>
      <c r="K29" s="60">
        <f t="shared" ca="1" si="12"/>
        <v>0</v>
      </c>
      <c r="L29" s="28"/>
      <c r="M29" s="26"/>
      <c r="N29" s="57">
        <f ca="1">IF($D29="",0,_xll.ACCOUNTTURNOVER(cpy,"ACTUAL",$D29,,,,N$1,E$1))</f>
        <v>0</v>
      </c>
      <c r="O29" s="53"/>
      <c r="P29" s="57">
        <f ca="1">IF($D29="",0,_xll.ACCOUNTTURNOVER(cpy,"BUDGET",$D29,,,,N$1,E$1))</f>
        <v>0</v>
      </c>
      <c r="Q29" s="47"/>
      <c r="R29" s="57">
        <f t="shared" ca="1" si="16"/>
        <v>0</v>
      </c>
      <c r="S29" s="47"/>
      <c r="T29" s="60">
        <f t="shared" ca="1" si="13"/>
        <v>0</v>
      </c>
      <c r="U29" s="54"/>
      <c r="AH29" s="128"/>
      <c r="AI29" s="153"/>
      <c r="AJ29" s="172"/>
      <c r="BI29" s="199"/>
      <c r="BJ29" s="198"/>
    </row>
    <row r="30" spans="1:62" ht="14.45" customHeight="1">
      <c r="A30" t="s">
        <v>90</v>
      </c>
      <c r="C30" t="s">
        <v>176</v>
      </c>
      <c r="D30" s="128" t="str">
        <f t="shared" ca="1" si="14"/>
        <v/>
      </c>
      <c r="E30" s="57">
        <f ca="1">IF($D30="",0,_xll.ACCOUNTTURNOVER(cpy,"ACTUAL",$D30,,,,E$1,E$1))</f>
        <v>0</v>
      </c>
      <c r="F30" s="53"/>
      <c r="G30" s="57">
        <f ca="1">IF($D30="",0,_xll.ACCOUNTTURNOVER(cpy,"BUDGET",$D30,,,,E$1,E$1))</f>
        <v>0</v>
      </c>
      <c r="H30" s="54"/>
      <c r="I30" s="57">
        <f t="shared" ca="1" si="15"/>
        <v>0</v>
      </c>
      <c r="J30" s="55"/>
      <c r="K30" s="60">
        <f t="shared" ca="1" si="12"/>
        <v>0</v>
      </c>
      <c r="L30" s="28"/>
      <c r="M30" s="26"/>
      <c r="N30" s="57">
        <f ca="1">IF($D30="",0,_xll.ACCOUNTTURNOVER(cpy,"ACTUAL",$D30,,,,N$1,E$1))</f>
        <v>0</v>
      </c>
      <c r="O30" s="53"/>
      <c r="P30" s="57">
        <f ca="1">IF($D30="",0,_xll.ACCOUNTTURNOVER(cpy,"BUDGET",$D30,,,,N$1,E$1))</f>
        <v>0</v>
      </c>
      <c r="Q30" s="47"/>
      <c r="R30" s="57">
        <f t="shared" ca="1" si="16"/>
        <v>0</v>
      </c>
      <c r="S30" s="47"/>
      <c r="T30" s="60">
        <f t="shared" ca="1" si="13"/>
        <v>0</v>
      </c>
      <c r="U30" s="54"/>
      <c r="AH30" s="128"/>
      <c r="AI30" s="153"/>
      <c r="AJ30" s="172"/>
      <c r="BI30" s="199"/>
      <c r="BJ30" s="198"/>
    </row>
    <row r="31" spans="1:62" ht="5.45" customHeight="1">
      <c r="C31" s="55"/>
      <c r="D31" s="132"/>
      <c r="E31" s="58"/>
      <c r="F31" s="46"/>
      <c r="G31" s="58"/>
      <c r="H31" s="47"/>
      <c r="I31" s="58"/>
      <c r="J31" s="30"/>
      <c r="K31" s="61"/>
      <c r="L31" s="28"/>
      <c r="M31" s="26"/>
      <c r="N31" s="58"/>
      <c r="O31" s="46"/>
      <c r="P31" s="58"/>
      <c r="Q31" s="47"/>
      <c r="R31" s="58"/>
      <c r="S31" s="47"/>
      <c r="T31" s="61"/>
      <c r="U31" s="54"/>
      <c r="AH31" s="128"/>
      <c r="AI31" s="153"/>
      <c r="AJ31" s="172"/>
      <c r="BI31" s="199"/>
      <c r="BJ31" s="198"/>
    </row>
    <row r="32" spans="1:62" ht="7.15" customHeight="1">
      <c r="C32" s="55"/>
      <c r="D32" s="132"/>
      <c r="E32" s="53"/>
      <c r="F32" s="46"/>
      <c r="G32" s="53"/>
      <c r="H32" s="47"/>
      <c r="I32" s="53"/>
      <c r="J32" s="30"/>
      <c r="K32" s="62"/>
      <c r="L32" s="28"/>
      <c r="M32" s="26"/>
      <c r="N32" s="53"/>
      <c r="O32" s="46"/>
      <c r="P32" s="46"/>
      <c r="Q32" s="47"/>
      <c r="R32" s="46"/>
      <c r="S32" s="47"/>
      <c r="T32" s="49"/>
      <c r="U32" s="54"/>
      <c r="AH32" s="128"/>
      <c r="AI32" s="153"/>
      <c r="AJ32" s="172"/>
      <c r="BI32" s="199"/>
      <c r="BJ32" s="198"/>
    </row>
    <row r="33" spans="1:62">
      <c r="C33" s="65" t="s">
        <v>6</v>
      </c>
      <c r="D33" s="130"/>
      <c r="E33" s="69">
        <f ca="1">E20</f>
        <v>0</v>
      </c>
      <c r="F33" s="69"/>
      <c r="G33" s="69">
        <f ca="1">G20</f>
        <v>0</v>
      </c>
      <c r="H33" s="52"/>
      <c r="I33" s="69">
        <f ca="1">E33-G33</f>
        <v>0</v>
      </c>
      <c r="J33" s="73"/>
      <c r="K33" s="72">
        <f ca="1">IFERROR((I33/G33),0)</f>
        <v>0</v>
      </c>
      <c r="L33" s="55"/>
      <c r="M33" s="26"/>
      <c r="N33" s="69">
        <f ca="1">N20</f>
        <v>0</v>
      </c>
      <c r="O33" s="69"/>
      <c r="P33" s="69">
        <f ca="1">P20</f>
        <v>0</v>
      </c>
      <c r="Q33" s="52"/>
      <c r="R33" s="69">
        <f ca="1">N33-P33</f>
        <v>0</v>
      </c>
      <c r="S33" s="52"/>
      <c r="T33" s="72">
        <f ca="1">IFERROR((R33/P33),0)</f>
        <v>0</v>
      </c>
      <c r="U33" s="54"/>
      <c r="AH33" s="128"/>
      <c r="AI33" s="153"/>
      <c r="AJ33" s="172"/>
      <c r="BI33" s="199"/>
      <c r="BJ33" s="198"/>
    </row>
    <row r="34" spans="1:62">
      <c r="C34" s="55"/>
      <c r="D34" s="129"/>
      <c r="E34" s="46"/>
      <c r="F34" s="46"/>
      <c r="G34" s="46"/>
      <c r="H34" s="47"/>
      <c r="I34" s="46"/>
      <c r="J34" s="30"/>
      <c r="K34" s="50"/>
      <c r="L34" s="28"/>
      <c r="M34" s="25"/>
      <c r="N34" s="46"/>
      <c r="O34" s="46"/>
      <c r="P34" s="46"/>
      <c r="Q34" s="47"/>
      <c r="R34" s="46"/>
      <c r="S34" s="47"/>
      <c r="T34" s="50"/>
      <c r="U34" s="54"/>
      <c r="AH34" s="128"/>
      <c r="BI34" s="199"/>
      <c r="BJ34" s="198"/>
    </row>
    <row r="35" spans="1:62">
      <c r="C35" s="65" t="s">
        <v>5</v>
      </c>
      <c r="D35" s="130"/>
      <c r="E35" s="81">
        <f ca="1">E15+E18-E33</f>
        <v>0</v>
      </c>
      <c r="F35" s="81"/>
      <c r="G35" s="81">
        <f ca="1">G15+G18-G33</f>
        <v>0</v>
      </c>
      <c r="H35" s="82"/>
      <c r="I35" s="81">
        <f ca="1">E35-G35</f>
        <v>0</v>
      </c>
      <c r="J35" s="83"/>
      <c r="K35" s="84">
        <f ca="1">IFERROR((I35/G35),0)</f>
        <v>0</v>
      </c>
      <c r="L35" s="28"/>
      <c r="M35" s="25"/>
      <c r="N35" s="81">
        <f ca="1">N15+N18-N33</f>
        <v>0</v>
      </c>
      <c r="O35" s="81"/>
      <c r="P35" s="81">
        <f ca="1">P15+P18-P33</f>
        <v>0</v>
      </c>
      <c r="Q35" s="82"/>
      <c r="R35" s="81">
        <f ca="1">N35-P35</f>
        <v>0</v>
      </c>
      <c r="S35" s="82"/>
      <c r="T35" s="84">
        <f ca="1">IFERROR((R35/P35),0)</f>
        <v>0</v>
      </c>
      <c r="U35" s="54"/>
      <c r="X35"/>
      <c r="AH35" s="28"/>
      <c r="BI35" s="199"/>
      <c r="BJ35" s="198"/>
    </row>
    <row r="36" spans="1:62" ht="9" customHeight="1">
      <c r="C36" s="55"/>
      <c r="D36" s="129"/>
      <c r="E36" s="46"/>
      <c r="F36" s="46"/>
      <c r="G36" s="46"/>
      <c r="H36" s="47"/>
      <c r="I36" s="46"/>
      <c r="J36" s="30"/>
      <c r="K36" s="49"/>
      <c r="L36" s="28"/>
      <c r="M36" s="25"/>
      <c r="N36" s="46"/>
      <c r="O36" s="46"/>
      <c r="P36" s="46"/>
      <c r="Q36" s="47"/>
      <c r="R36" s="46"/>
      <c r="S36" s="47"/>
      <c r="T36" s="49"/>
      <c r="U36" s="54"/>
      <c r="X36"/>
      <c r="AH36" s="28"/>
      <c r="BI36" s="199"/>
      <c r="BJ36" s="198"/>
    </row>
    <row r="37" spans="1:62">
      <c r="A37" t="s">
        <v>71</v>
      </c>
      <c r="C37" s="55" t="s">
        <v>4</v>
      </c>
      <c r="D37" s="128" t="str">
        <f ca="1">_xlfn.XLOOKUP($A37,FinalClasses,CustMapping,"",0,1)</f>
        <v/>
      </c>
      <c r="E37" s="63">
        <f ca="1">IF($D37="",0,_xll.ACCOUNTTURNOVER(cpy,"ACTUAL",$D37,,,,E$1,E$1))</f>
        <v>0</v>
      </c>
      <c r="F37" s="53"/>
      <c r="G37" s="63">
        <f ca="1">IF($D37="",0,_xll.ACCOUNTTURNOVER(cpy,"BUDGET",$D37,,,,E$1,E$1))</f>
        <v>0</v>
      </c>
      <c r="H37" s="54"/>
      <c r="I37" s="63">
        <f t="shared" ref="I37" ca="1" si="17">E37-G37</f>
        <v>0</v>
      </c>
      <c r="J37" s="55"/>
      <c r="K37" s="64">
        <f t="shared" ref="K37" ca="1" si="18">IFERROR((I37/G37),0)</f>
        <v>0</v>
      </c>
      <c r="L37" s="28"/>
      <c r="M37" s="26"/>
      <c r="N37" s="63">
        <f ca="1">IF($D37="",0,_xll.ACCOUNTTURNOVER(cpy,"ACTUAL",$D37,,,,N$1,E$1))</f>
        <v>0</v>
      </c>
      <c r="O37" s="53"/>
      <c r="P37" s="63">
        <f ca="1">IF($D37="",0,_xll.ACCOUNTTURNOVER(cpy,"BUDGET",$D37,,,,N$1,E$1))</f>
        <v>0</v>
      </c>
      <c r="Q37" s="47"/>
      <c r="R37" s="63">
        <f t="shared" ref="R37" ca="1" si="19">N37-P37</f>
        <v>0</v>
      </c>
      <c r="S37" s="47"/>
      <c r="T37" s="64">
        <f t="shared" ref="T37" ca="1" si="20">IFERROR((R37/P37),0)</f>
        <v>0</v>
      </c>
      <c r="U37" s="54"/>
      <c r="X37"/>
      <c r="AH37" s="28"/>
      <c r="BI37" s="199"/>
      <c r="BJ37" s="198"/>
    </row>
    <row r="38" spans="1:62" ht="8.4499999999999993" customHeight="1">
      <c r="C38" s="55"/>
      <c r="D38" s="129"/>
      <c r="E38" s="46"/>
      <c r="F38" s="46"/>
      <c r="G38" s="46"/>
      <c r="H38" s="47"/>
      <c r="I38" s="46"/>
      <c r="J38" s="30"/>
      <c r="K38" s="49"/>
      <c r="L38" s="28"/>
      <c r="M38" s="25"/>
      <c r="N38" s="46"/>
      <c r="O38" s="46"/>
      <c r="P38" s="46"/>
      <c r="Q38" s="47"/>
      <c r="R38" s="46"/>
      <c r="S38" s="47"/>
      <c r="T38" s="49"/>
      <c r="U38" s="54"/>
      <c r="X38"/>
      <c r="AH38" s="28"/>
      <c r="BI38" s="199"/>
      <c r="BJ38" s="198"/>
    </row>
    <row r="39" spans="1:62">
      <c r="C39" s="65" t="s">
        <v>3</v>
      </c>
      <c r="D39" s="130"/>
      <c r="E39" s="69">
        <f ca="1">E35-SUM(E37)</f>
        <v>0</v>
      </c>
      <c r="F39" s="69"/>
      <c r="G39" s="69">
        <f ca="1">G35-SUM(G37)</f>
        <v>0</v>
      </c>
      <c r="H39" s="70"/>
      <c r="I39" s="69">
        <f ca="1">E39-G39</f>
        <v>0</v>
      </c>
      <c r="J39" s="71"/>
      <c r="K39" s="72">
        <f ca="1">IFERROR((I39/G39),0)</f>
        <v>0</v>
      </c>
      <c r="L39" s="28"/>
      <c r="M39" s="25"/>
      <c r="N39" s="69">
        <f ca="1">N35-SUM(N37)</f>
        <v>0</v>
      </c>
      <c r="O39" s="69"/>
      <c r="P39" s="69">
        <f ca="1">P35-SUM(P37)</f>
        <v>0</v>
      </c>
      <c r="Q39" s="70"/>
      <c r="R39" s="69">
        <f ca="1">N39-P39</f>
        <v>0</v>
      </c>
      <c r="S39" s="70"/>
      <c r="T39" s="72">
        <f ca="1">IFERROR((R39/P39),0)</f>
        <v>0</v>
      </c>
      <c r="U39" s="54"/>
      <c r="X39"/>
      <c r="AH39" s="28"/>
      <c r="BI39" s="199"/>
      <c r="BJ39" s="198"/>
    </row>
    <row r="40" spans="1:62">
      <c r="C40" s="55"/>
      <c r="D40" s="129"/>
      <c r="E40" s="46"/>
      <c r="F40" s="46"/>
      <c r="G40" s="46"/>
      <c r="H40" s="47"/>
      <c r="I40" s="46"/>
      <c r="J40" s="30"/>
      <c r="K40" s="49"/>
      <c r="L40" s="28"/>
      <c r="M40" s="25"/>
      <c r="N40" s="46"/>
      <c r="O40" s="46"/>
      <c r="P40" s="46"/>
      <c r="Q40" s="47"/>
      <c r="R40" s="46"/>
      <c r="S40" s="47"/>
      <c r="T40" s="49"/>
      <c r="U40" s="54"/>
      <c r="X40"/>
      <c r="AH40" s="28"/>
      <c r="BI40" s="199"/>
      <c r="BJ40" s="198"/>
    </row>
    <row r="41" spans="1:62">
      <c r="A41" t="s">
        <v>97</v>
      </c>
      <c r="C41" s="55" t="s">
        <v>2</v>
      </c>
      <c r="D41" s="128" t="str">
        <f ca="1">_xlfn.XLOOKUP($A41,FinalClasses,CustMapping,"",0,1)</f>
        <v/>
      </c>
      <c r="E41" s="56">
        <f ca="1">IF($D41="",0,_xll.ACCOUNTTURNOVER(cpy,"ACTUAL",$D41,,,,E$1,E$1))</f>
        <v>0</v>
      </c>
      <c r="F41" s="53"/>
      <c r="G41" s="56">
        <f ca="1">IF($D41="",0,_xll.ACCOUNTTURNOVER(cpy,"BUDGET",$D41,,,,E$1,E$1))</f>
        <v>0</v>
      </c>
      <c r="H41" s="54"/>
      <c r="I41" s="56">
        <f t="shared" ref="I41:I42" ca="1" si="21">E41-G41</f>
        <v>0</v>
      </c>
      <c r="J41" s="55"/>
      <c r="K41" s="59">
        <f t="shared" ref="K41:K42" ca="1" si="22">IFERROR((I41/G41),0)</f>
        <v>0</v>
      </c>
      <c r="L41" s="28"/>
      <c r="M41" s="26"/>
      <c r="N41" s="56">
        <f ca="1">IF($D41="",0,_xll.ACCOUNTTURNOVER(cpy,"ACTUAL",$D41,,,,N$1,E$1))</f>
        <v>0</v>
      </c>
      <c r="O41" s="53"/>
      <c r="P41" s="56">
        <f ca="1">IF($D41="",0,_xll.ACCOUNTTURNOVER(cpy,"BUDGET",$D41,,,,N$1,E$1))</f>
        <v>0</v>
      </c>
      <c r="Q41" s="47"/>
      <c r="R41" s="56">
        <f t="shared" ref="R41:R42" ca="1" si="23">N41-P41</f>
        <v>0</v>
      </c>
      <c r="S41" s="47"/>
      <c r="T41" s="59">
        <f t="shared" ref="T41:T42" ca="1" si="24">IFERROR((R41/P41),0)</f>
        <v>0</v>
      </c>
      <c r="U41" s="54"/>
      <c r="X41"/>
      <c r="AH41" s="28"/>
      <c r="BI41" s="199"/>
      <c r="BJ41" s="198"/>
    </row>
    <row r="42" spans="1:62">
      <c r="A42" t="s">
        <v>75</v>
      </c>
      <c r="C42" s="55" t="s">
        <v>187</v>
      </c>
      <c r="D42" s="128" t="str">
        <f ca="1">_xlfn.XLOOKUP($A42,FinalClasses,CustMapping,"",0,1)</f>
        <v/>
      </c>
      <c r="E42" s="58">
        <f ca="1">IF($D42="",0,_xll.ACCOUNTTURNOVER(cpy,"ACTUAL",$D42,,,,E$1,E$1))</f>
        <v>0</v>
      </c>
      <c r="F42" s="53"/>
      <c r="G42" s="58">
        <f ca="1">IF($D42="",0,_xll.ACCOUNTTURNOVER(cpy,"BUDGET",$D42,,,,E$1,E$1))</f>
        <v>0</v>
      </c>
      <c r="H42" s="54"/>
      <c r="I42" s="58">
        <f t="shared" ca="1" si="21"/>
        <v>0</v>
      </c>
      <c r="J42" s="55"/>
      <c r="K42" s="61">
        <f t="shared" ca="1" si="22"/>
        <v>0</v>
      </c>
      <c r="L42" s="28"/>
      <c r="M42" s="26"/>
      <c r="N42" s="58">
        <f ca="1">IF($D42="",0,_xll.ACCOUNTTURNOVER(cpy,"ACTUAL",$D42,,,,N$1,E$1))</f>
        <v>0</v>
      </c>
      <c r="O42" s="53"/>
      <c r="P42" s="58">
        <f ca="1">IF($D42="",0,_xll.ACCOUNTTURNOVER(cpy,"BUDGET",$D42,,,,N$1,E$1))</f>
        <v>0</v>
      </c>
      <c r="Q42" s="47"/>
      <c r="R42" s="58">
        <f t="shared" ca="1" si="23"/>
        <v>0</v>
      </c>
      <c r="S42" s="47"/>
      <c r="T42" s="61">
        <f t="shared" ca="1" si="24"/>
        <v>0</v>
      </c>
      <c r="U42" s="54"/>
      <c r="X42"/>
      <c r="AH42" s="28"/>
      <c r="BI42" s="199"/>
      <c r="BJ42" s="198"/>
    </row>
    <row r="43" spans="1:62">
      <c r="C43" s="55"/>
      <c r="D43" s="129"/>
      <c r="E43" s="46"/>
      <c r="F43" s="46"/>
      <c r="G43" s="46"/>
      <c r="H43" s="47"/>
      <c r="I43" s="46"/>
      <c r="J43" s="30"/>
      <c r="K43" s="49"/>
      <c r="L43" s="28"/>
      <c r="M43" s="28"/>
      <c r="N43" s="46"/>
      <c r="O43" s="46"/>
      <c r="P43" s="46"/>
      <c r="Q43" s="47"/>
      <c r="R43" s="46"/>
      <c r="S43" s="47"/>
      <c r="T43" s="49"/>
      <c r="U43" s="54"/>
      <c r="X43"/>
      <c r="AH43" s="28"/>
      <c r="BI43" s="199"/>
      <c r="BJ43" s="198"/>
    </row>
    <row r="44" spans="1:62">
      <c r="C44" s="65" t="s">
        <v>1</v>
      </c>
      <c r="D44" s="130"/>
      <c r="E44" s="69">
        <f ca="1">E39+E41-E42</f>
        <v>0</v>
      </c>
      <c r="F44" s="69"/>
      <c r="G44" s="69">
        <f ca="1">G39+G41-G42</f>
        <v>0</v>
      </c>
      <c r="H44" s="70"/>
      <c r="I44" s="69">
        <f ca="1">E44-G44</f>
        <v>0</v>
      </c>
      <c r="J44" s="71"/>
      <c r="K44" s="72">
        <f ca="1">IFERROR((I44/G44),0)</f>
        <v>0</v>
      </c>
      <c r="L44" s="28"/>
      <c r="M44" s="55"/>
      <c r="N44" s="69">
        <f ca="1">N39+N41-N42</f>
        <v>0</v>
      </c>
      <c r="O44" s="69"/>
      <c r="P44" s="69">
        <f ca="1">P39+P41-P42</f>
        <v>0</v>
      </c>
      <c r="Q44" s="70"/>
      <c r="R44" s="69">
        <f ca="1">N44-P44</f>
        <v>0</v>
      </c>
      <c r="S44" s="70"/>
      <c r="T44" s="72">
        <f ca="1">IFERROR((R44/P44),0)</f>
        <v>0</v>
      </c>
      <c r="U44" s="54"/>
      <c r="X44"/>
      <c r="AH44" s="28"/>
      <c r="BI44" s="199"/>
      <c r="BJ44" s="198"/>
    </row>
    <row r="45" spans="1:62" ht="11.45" customHeight="1">
      <c r="C45" s="55"/>
      <c r="D45" s="129"/>
      <c r="E45" s="46"/>
      <c r="F45" s="46"/>
      <c r="G45" s="46"/>
      <c r="H45" s="47"/>
      <c r="I45" s="46"/>
      <c r="J45" s="30"/>
      <c r="K45" s="49"/>
      <c r="L45" s="28"/>
      <c r="M45" s="28"/>
      <c r="N45" s="46"/>
      <c r="O45" s="46"/>
      <c r="P45" s="46"/>
      <c r="Q45" s="47"/>
      <c r="R45" s="46"/>
      <c r="S45" s="47"/>
      <c r="T45" s="49"/>
      <c r="U45" s="54"/>
      <c r="X45"/>
      <c r="AH45" s="28"/>
      <c r="BI45" s="199"/>
      <c r="BJ45" s="198"/>
    </row>
    <row r="46" spans="1:62">
      <c r="A46" t="s">
        <v>89</v>
      </c>
      <c r="C46" s="55" t="s">
        <v>177</v>
      </c>
      <c r="D46" s="128" t="str">
        <f ca="1">_xlfn.XLOOKUP($A46,FinalClasses,CustMapping,"",0,1)</f>
        <v/>
      </c>
      <c r="E46" s="63">
        <f ca="1">IF($D46="",0,_xll.ACCOUNTTURNOVER(cpy,"ACTUAL",$D46,,,,E$1,E$1))</f>
        <v>0</v>
      </c>
      <c r="F46" s="53"/>
      <c r="G46" s="63">
        <f ca="1">IF($D46="",0,_xll.ACCOUNTTURNOVER(cpy,"BUDGET",$D46,,,,E$1,E$1))</f>
        <v>0</v>
      </c>
      <c r="H46" s="54"/>
      <c r="I46" s="63">
        <f t="shared" ref="I46" ca="1" si="25">E46-G46</f>
        <v>0</v>
      </c>
      <c r="J46" s="55"/>
      <c r="K46" s="64">
        <f t="shared" ref="K46" ca="1" si="26">IFERROR((I46/G46),0)</f>
        <v>0</v>
      </c>
      <c r="L46" s="28"/>
      <c r="M46" s="26"/>
      <c r="N46" s="63">
        <f ca="1">IF($D46="",0,_xll.ACCOUNTTURNOVER(cpy,"ACTUAL",$D46,,,,N$1,E$1))</f>
        <v>0</v>
      </c>
      <c r="O46" s="53"/>
      <c r="P46" s="63">
        <f ca="1">IF($D46="",0,_xll.ACCOUNTTURNOVER(cpy,"BUDGET",$D46,,,,N$1,E$1))</f>
        <v>0</v>
      </c>
      <c r="Q46" s="47"/>
      <c r="R46" s="63">
        <f t="shared" ref="R46" ca="1" si="27">N46-P46</f>
        <v>0</v>
      </c>
      <c r="S46" s="47"/>
      <c r="T46" s="64">
        <f t="shared" ref="T46" ca="1" si="28">IFERROR((R46/P46),0)</f>
        <v>0</v>
      </c>
      <c r="U46" s="54"/>
      <c r="X46"/>
      <c r="AH46" s="28"/>
      <c r="BI46" s="199"/>
      <c r="BJ46" s="198"/>
    </row>
    <row r="47" spans="1:62">
      <c r="C47" s="55"/>
      <c r="D47" s="129"/>
      <c r="E47" s="46"/>
      <c r="F47" s="46"/>
      <c r="G47" s="46"/>
      <c r="H47" s="47"/>
      <c r="I47" s="46"/>
      <c r="J47" s="30"/>
      <c r="K47" s="49"/>
      <c r="L47" s="28"/>
      <c r="M47" s="28"/>
      <c r="N47" s="46"/>
      <c r="O47" s="46"/>
      <c r="P47" s="46"/>
      <c r="Q47" s="47"/>
      <c r="R47" s="46"/>
      <c r="S47" s="47"/>
      <c r="T47" s="49"/>
      <c r="U47" s="54"/>
      <c r="X47"/>
      <c r="AH47" s="28"/>
    </row>
    <row r="48" spans="1:62">
      <c r="C48" s="65" t="s">
        <v>0</v>
      </c>
      <c r="D48" s="130"/>
      <c r="E48" s="81">
        <f ca="1">E44-E46</f>
        <v>0</v>
      </c>
      <c r="F48" s="81"/>
      <c r="G48" s="81">
        <f ca="1">G44-G46</f>
        <v>0</v>
      </c>
      <c r="H48" s="82"/>
      <c r="I48" s="81">
        <f ca="1">E48-G48</f>
        <v>0</v>
      </c>
      <c r="J48" s="83"/>
      <c r="K48" s="84">
        <f ca="1">IFERROR((I48/G48),0)</f>
        <v>0</v>
      </c>
      <c r="L48" s="28"/>
      <c r="M48" s="28"/>
      <c r="N48" s="81">
        <f ca="1">N44-N46</f>
        <v>0</v>
      </c>
      <c r="O48" s="81"/>
      <c r="P48" s="81">
        <f ca="1">P44-P46</f>
        <v>0</v>
      </c>
      <c r="Q48" s="82"/>
      <c r="R48" s="81">
        <f ca="1">N48-P48</f>
        <v>0</v>
      </c>
      <c r="S48" s="82"/>
      <c r="T48" s="84">
        <f ca="1">IFERROR((R48/P48),0)</f>
        <v>0</v>
      </c>
      <c r="U48" s="54"/>
      <c r="X48"/>
      <c r="AH48" s="28"/>
    </row>
    <row r="49" spans="3:57">
      <c r="C49" s="55"/>
      <c r="D49" s="92"/>
      <c r="E49" s="46"/>
      <c r="F49" s="46"/>
      <c r="G49" s="47"/>
      <c r="H49" s="47"/>
      <c r="I49" s="47"/>
      <c r="J49" s="28"/>
      <c r="K49" s="51"/>
      <c r="L49" s="28"/>
      <c r="M49" s="28"/>
      <c r="N49" s="46"/>
      <c r="O49" s="46"/>
      <c r="P49" s="47"/>
      <c r="Q49" s="47"/>
      <c r="R49" s="47"/>
      <c r="S49" s="47"/>
      <c r="T49" s="47"/>
      <c r="U49" s="54"/>
      <c r="X49"/>
      <c r="AH49" s="28"/>
    </row>
    <row r="50" spans="3:57">
      <c r="C50" s="28"/>
      <c r="E50" s="46"/>
      <c r="F50" s="46"/>
      <c r="G50" s="47"/>
      <c r="H50" s="47"/>
      <c r="I50" s="47"/>
      <c r="J50" s="28"/>
      <c r="K50" s="28"/>
      <c r="L50" s="28"/>
      <c r="M50" s="28"/>
      <c r="N50" s="32"/>
      <c r="O50" s="32"/>
      <c r="P50" s="28"/>
      <c r="Q50" s="28"/>
      <c r="R50" s="28"/>
      <c r="S50" s="28"/>
      <c r="T50" s="28"/>
      <c r="U50" s="55"/>
      <c r="X50"/>
      <c r="AH50" s="28"/>
    </row>
    <row r="51" spans="3:57">
      <c r="C51" s="191" t="s">
        <v>351</v>
      </c>
      <c r="X51"/>
      <c r="AH51" s="28"/>
    </row>
    <row r="52" spans="3:57">
      <c r="C52" s="131" t="s">
        <v>42</v>
      </c>
      <c r="D52" s="197" t="str" cm="1">
        <f t="array" ref="D52">_xlfn.TEXTJOIN(";",TRUE,_xlfn.UNIQUE(IF(C52=$AP$57:$AP$5000,IFERROR($AO$57:$AO$5000,""),""),FALSE,FALSE))</f>
        <v/>
      </c>
      <c r="E52" s="192">
        <f>IF($D52="",0,_xll.ACCOUNTTURNOVER(cpy,"ACTUAL",$D52,,,,E$1,E$1))</f>
        <v>0</v>
      </c>
      <c r="F52" s="192"/>
      <c r="G52" s="192">
        <f>IF($D52="",0,_xll.ACCOUNTTURNOVER(cpy,"BUDGET",$D52,,,,E$1,E$1))</f>
        <v>0</v>
      </c>
      <c r="H52" s="193"/>
      <c r="I52" s="193"/>
      <c r="J52" s="193"/>
      <c r="K52" s="193"/>
      <c r="L52" s="193"/>
      <c r="M52" s="193"/>
      <c r="N52" s="192">
        <f>IF($D52="",0,_xll.ACCOUNTTURNOVER(cpy,"ACTUAL",$D52,,,,N$1,E$1))</f>
        <v>0</v>
      </c>
      <c r="O52" s="192"/>
      <c r="P52" s="192">
        <f>IF($D52="",0,_xll.ACCOUNTTURNOVER(cpy,"BUDGET",$D52,,,,N$1,E$1))</f>
        <v>0</v>
      </c>
      <c r="X52"/>
      <c r="AH52" s="28"/>
    </row>
    <row r="53" spans="3:57">
      <c r="C53" s="131" t="s">
        <v>62</v>
      </c>
      <c r="D53" s="197" t="str" cm="1">
        <f t="array" ref="D53">_xlfn.TEXTJOIN(";",TRUE,_xlfn.UNIQUE(IF(C53=$AP$57:$AP$5000,IFERROR($AO$57:$AO$5000,""),""),FALSE,FALSE))</f>
        <v/>
      </c>
      <c r="E53" s="206">
        <f>IF($D53="",0,_xll.ACCOUNTTURNOVER(cpy,"ACTUAL",$D53,,,,E$1,E$1))</f>
        <v>0</v>
      </c>
      <c r="F53" s="192"/>
      <c r="G53" s="206">
        <f>IF($D53="",0,_xll.ACCOUNTTURNOVER(cpy,"BUDGET",$D53,,,,E$1,E$1))</f>
        <v>0</v>
      </c>
      <c r="H53" s="193"/>
      <c r="I53" s="193"/>
      <c r="J53" s="193"/>
      <c r="K53" s="193"/>
      <c r="L53" s="193"/>
      <c r="M53" s="193"/>
      <c r="N53" s="206">
        <f>IF($D53="",0,_xll.ACCOUNTTURNOVER(cpy,"ACTUAL",$D53,,,,N$1,E$1))</f>
        <v>0</v>
      </c>
      <c r="O53" s="192"/>
      <c r="P53" s="206">
        <f>IF($D53="",0,_xll.ACCOUNTTURNOVER(cpy,"BUDGET",$D53,,,,N$1,E$1))</f>
        <v>0</v>
      </c>
      <c r="X53"/>
      <c r="AC53" s="3"/>
      <c r="AF53" s="3"/>
      <c r="AG53" s="3"/>
      <c r="AH53" s="154"/>
      <c r="AI53" s="128"/>
      <c r="AJ53" s="128"/>
      <c r="AK53" s="128"/>
      <c r="AL53"/>
      <c r="AM53" s="108"/>
      <c r="AN53"/>
      <c r="AO53" s="128"/>
      <c r="AP53" s="128"/>
      <c r="AQ53" s="128"/>
      <c r="AR53" s="128"/>
      <c r="AS53" s="3"/>
      <c r="AT53"/>
      <c r="AU53"/>
      <c r="AV53"/>
      <c r="AW53"/>
      <c r="AX53"/>
      <c r="AY53"/>
      <c r="AZ53" s="184"/>
      <c r="BA53"/>
      <c r="BB53" s="211" t="s">
        <v>198</v>
      </c>
      <c r="BC53" s="211"/>
    </row>
    <row r="54" spans="3:57" ht="21">
      <c r="C54" s="131" t="s">
        <v>352</v>
      </c>
      <c r="D54" s="131"/>
      <c r="E54" s="192">
        <f>IFERROR(E52-E53,0)</f>
        <v>0</v>
      </c>
      <c r="F54" s="194">
        <f t="shared" ref="F54" si="29">F52-F53</f>
        <v>0</v>
      </c>
      <c r="G54" s="192">
        <f>IFERROR(G52-G53,0)</f>
        <v>0</v>
      </c>
      <c r="H54" s="131"/>
      <c r="I54" s="131"/>
      <c r="J54" s="131"/>
      <c r="K54" s="131"/>
      <c r="L54" s="131"/>
      <c r="M54" s="131"/>
      <c r="N54" s="192">
        <f>IFERROR(N52-N53,0)</f>
        <v>0</v>
      </c>
      <c r="O54" s="195"/>
      <c r="P54" s="192">
        <f>IFERROR(P52-P53,0)</f>
        <v>0</v>
      </c>
      <c r="X54"/>
      <c r="AC54" s="3"/>
      <c r="AD54" s="168"/>
      <c r="AE54" s="166"/>
      <c r="AF54" s="3"/>
      <c r="AG54" s="144"/>
      <c r="AH54"/>
      <c r="AI54" s="128"/>
      <c r="AJ54" s="128"/>
      <c r="AK54" s="128"/>
      <c r="AL54" s="140"/>
      <c r="AM54" s="140" t="str">
        <f ca="1">IF(COUNTIF($AM$57:$AM$5249,"Map")=0,"Mapping Complete","You have "&amp;COUNTIF($AM$57:$AM$5249,"Map")&amp;" to Map")</f>
        <v>You have 1 to Map</v>
      </c>
      <c r="AN54" s="140"/>
      <c r="AO54" s="128"/>
      <c r="AP54" s="128"/>
      <c r="AQ54" s="128"/>
      <c r="AR54" s="128"/>
      <c r="AS54" s="3"/>
      <c r="AT54"/>
      <c r="AU54"/>
      <c r="AV54"/>
      <c r="AW54"/>
      <c r="AX54"/>
      <c r="AY54"/>
      <c r="AZ54" s="184"/>
      <c r="BA54"/>
      <c r="BB54"/>
      <c r="BC54"/>
    </row>
    <row r="55" spans="3:57" ht="21">
      <c r="C55" s="131" t="s">
        <v>353</v>
      </c>
      <c r="E55" s="196">
        <f ca="1">E48-E54</f>
        <v>0</v>
      </c>
      <c r="G55" s="196">
        <f ca="1">G48-G54</f>
        <v>0</v>
      </c>
      <c r="N55" s="196">
        <f ca="1">N48-N54</f>
        <v>0</v>
      </c>
      <c r="P55" s="196">
        <f ca="1">P48-P54</f>
        <v>0</v>
      </c>
      <c r="X55"/>
      <c r="AC55" s="111"/>
      <c r="AD55" s="213" t="s">
        <v>272</v>
      </c>
      <c r="AE55" s="213"/>
      <c r="AF55" s="111"/>
      <c r="AG55"/>
      <c r="AH55"/>
      <c r="AI55" s="212" t="s">
        <v>264</v>
      </c>
      <c r="AJ55" s="212"/>
      <c r="AK55" s="212"/>
      <c r="AL55"/>
      <c r="AM55" s="110" t="s">
        <v>193</v>
      </c>
      <c r="AN55"/>
      <c r="AO55" s="212" t="s">
        <v>188</v>
      </c>
      <c r="AP55" s="212"/>
      <c r="AQ55" s="212"/>
      <c r="AR55" s="212"/>
      <c r="AS55" s="137"/>
      <c r="AT55" s="113"/>
      <c r="AU55" s="139"/>
      <c r="AV55" s="139"/>
      <c r="AW55" s="139" t="s">
        <v>189</v>
      </c>
      <c r="AX55" s="139"/>
      <c r="AY55" s="139"/>
      <c r="AZ55" s="183"/>
      <c r="BB55" s="105" t="s">
        <v>195</v>
      </c>
      <c r="BC55" s="105" t="s">
        <v>197</v>
      </c>
      <c r="BE55" s="152"/>
    </row>
    <row r="56" spans="3:57" ht="21">
      <c r="X56"/>
      <c r="AC56" s="111"/>
      <c r="AD56" s="209" t="s">
        <v>190</v>
      </c>
      <c r="AE56" s="209"/>
      <c r="AF56" s="111"/>
      <c r="AG56"/>
      <c r="AH56"/>
      <c r="AI56" s="174" t="s">
        <v>126</v>
      </c>
      <c r="AJ56" s="174" t="s">
        <v>125</v>
      </c>
      <c r="AK56" s="174" t="s">
        <v>266</v>
      </c>
      <c r="AL56"/>
      <c r="AM56" s="110" t="s">
        <v>200</v>
      </c>
      <c r="AN56"/>
      <c r="AO56" s="174" t="s">
        <v>36</v>
      </c>
      <c r="AP56" s="174" t="s">
        <v>263</v>
      </c>
      <c r="AQ56" s="174" t="s">
        <v>35</v>
      </c>
      <c r="AR56" s="174" t="s">
        <v>199</v>
      </c>
      <c r="AS56" s="138"/>
      <c r="AT56" s="202" t="s">
        <v>165</v>
      </c>
      <c r="AU56" s="203" t="s">
        <v>53</v>
      </c>
      <c r="AV56" s="203" t="s">
        <v>265</v>
      </c>
      <c r="AW56" s="203" t="s">
        <v>54</v>
      </c>
      <c r="AX56" s="202" t="s">
        <v>158</v>
      </c>
      <c r="AY56" s="204" t="s">
        <v>55</v>
      </c>
      <c r="AZ56" s="185"/>
      <c r="BA56" s="182" t="s">
        <v>354</v>
      </c>
      <c r="BB56" s="105" t="s">
        <v>194</v>
      </c>
      <c r="BC56" s="105" t="s">
        <v>196</v>
      </c>
      <c r="BE56" s="152"/>
    </row>
    <row r="57" spans="3:57" ht="18" customHeight="1">
      <c r="X57"/>
      <c r="AC57" s="111"/>
      <c r="AD57" s="133" t="s">
        <v>285</v>
      </c>
      <c r="AE57" s="111"/>
      <c r="AF57" s="111"/>
      <c r="AG57"/>
      <c r="AH57"/>
      <c r="AI57" s="186" t="str" cm="1">
        <f t="array" ref="AI57">_xll.ACCOUNTCLASSNAME(cpy,AJ57)</f>
        <v>Connection '0' not found in workbook.</v>
      </c>
      <c r="AJ57" s="187" t="str" cm="1">
        <f t="array" ref="AJ57">_xll.EXPANDACCOUNTCLASSRANGE(cpy,)</f>
        <v>Connection '0' not found in workbook.</v>
      </c>
      <c r="AK57" s="186" t="str">
        <f>AJ57&amp;" - "&amp;_xlfn.XLOOKUP(AJ57,$AO$57:$AO$5000,$AP$57:$AP$5000,"Not found",0,)</f>
        <v>Connection '0' not found in workbook. - Connection '0' not found in workbook.</v>
      </c>
      <c r="AL57" s="108"/>
      <c r="AM57" s="205" t="str">
        <f ca="1">TRIM(IFERROR(MatchClass($AK57,tblSTD[[Account Class ID]:[Return Class]],2),IFERROR(MatchClass($AJ57,tblSTD[[ReClassified Class]:[Return Class]],3),"Map")))</f>
        <v>Map</v>
      </c>
      <c r="AN57" s="108"/>
      <c r="AO57" s="128" t="str" cm="1">
        <f t="array" ref="AO57">_xll.ACCOUNTCLASS(cpy,$AQ57)</f>
        <v>Connection '0' not found in workbook.</v>
      </c>
      <c r="AP57" s="128" t="str" cm="1">
        <f t="array" ref="AP57">_xll.ACCOUNTTYPE(cpy,AQ57)</f>
        <v>Connection '0' not found in workbook.</v>
      </c>
      <c r="AQ57" s="128" t="str" cm="1">
        <f t="array" ref="AQ57">_xll.EXPANDACCOUNTRANGE(cpy,,TRUE)</f>
        <v>Connection '0' not found in workbook.</v>
      </c>
      <c r="AR57" s="128" t="str" cm="1">
        <f t="array" ref="AR57">_xll.ACCOUNTNAME(cpy,$AQ57)</f>
        <v>Connection '0' not found in workbook.</v>
      </c>
      <c r="AS57" s="151"/>
      <c r="AT57" s="108" t="s">
        <v>44</v>
      </c>
      <c r="AU57" s="108" t="s">
        <v>212</v>
      </c>
      <c r="AV57" s="108" t="s">
        <v>308</v>
      </c>
      <c r="AW57" s="151" t="s">
        <v>57</v>
      </c>
      <c r="AX57" s="151" t="s">
        <v>160</v>
      </c>
      <c r="AY57" s="151" t="s">
        <v>132</v>
      </c>
      <c r="AZ57" s="186"/>
      <c r="BA57" s="108" t="s">
        <v>308</v>
      </c>
      <c r="BB57" s="108" t="s">
        <v>44</v>
      </c>
      <c r="BC57" s="108" t="str" cm="1">
        <f t="array" aca="1" ref="BC57" ca="1">_xlfn.TEXTJOIN(";",TRUE,IF(BA57=tblMappings[],CustClass,""))</f>
        <v/>
      </c>
      <c r="BD57" s="152"/>
      <c r="BE57" s="152"/>
    </row>
    <row r="58" spans="3:57" ht="15.75">
      <c r="X58"/>
      <c r="AC58" s="111"/>
      <c r="AD58" s="133"/>
      <c r="AE58" s="163" t="s">
        <v>286</v>
      </c>
      <c r="AF58" s="111"/>
      <c r="AG58"/>
      <c r="AH58"/>
      <c r="AL58" s="108"/>
      <c r="AM58" s="205"/>
      <c r="AN58" s="108"/>
      <c r="AS58" s="151"/>
      <c r="AT58" s="108" t="s">
        <v>61</v>
      </c>
      <c r="AU58" s="108" t="s">
        <v>214</v>
      </c>
      <c r="AV58" s="108" t="s">
        <v>309</v>
      </c>
      <c r="AW58" s="151" t="s">
        <v>57</v>
      </c>
      <c r="AX58" s="151" t="s">
        <v>160</v>
      </c>
      <c r="AY58" s="151" t="s">
        <v>133</v>
      </c>
      <c r="AZ58" s="186"/>
      <c r="BA58" s="108" t="s">
        <v>309</v>
      </c>
      <c r="BB58" s="108" t="s">
        <v>61</v>
      </c>
      <c r="BC58" s="108" t="str" cm="1">
        <f t="array" aca="1" ref="BC58" ca="1">_xlfn.TEXTJOIN(";",TRUE,IF(BA58=tblMappings[],CustClass,""))</f>
        <v/>
      </c>
      <c r="BD58" s="152"/>
      <c r="BE58" s="152"/>
    </row>
    <row r="59" spans="3:57" ht="15.75">
      <c r="X59"/>
      <c r="AC59" s="111"/>
      <c r="AD59" s="133"/>
      <c r="AE59" s="111"/>
      <c r="AF59" s="111"/>
      <c r="AG59"/>
      <c r="AH59"/>
      <c r="AL59" s="108"/>
      <c r="AM59" s="205"/>
      <c r="AN59" s="108"/>
      <c r="AS59" s="151"/>
      <c r="AT59" s="108" t="s">
        <v>64</v>
      </c>
      <c r="AU59" s="108" t="s">
        <v>218</v>
      </c>
      <c r="AV59" s="108" t="s">
        <v>310</v>
      </c>
      <c r="AW59" s="151" t="s">
        <v>57</v>
      </c>
      <c r="AX59" s="151" t="s">
        <v>160</v>
      </c>
      <c r="AY59" s="151" t="s">
        <v>65</v>
      </c>
      <c r="AZ59" s="186"/>
      <c r="BA59" s="108" t="s">
        <v>310</v>
      </c>
      <c r="BB59" s="108" t="s">
        <v>64</v>
      </c>
      <c r="BC59" s="108" t="str" cm="1">
        <f t="array" aca="1" ref="BC59" ca="1">_xlfn.TEXTJOIN(";",TRUE,IF(BA59=tblMappings[],CustClass,""))</f>
        <v/>
      </c>
      <c r="BD59" s="152"/>
      <c r="BE59" s="152"/>
    </row>
    <row r="60" spans="3:57" ht="15.75">
      <c r="X60"/>
      <c r="AC60" s="111"/>
      <c r="AD60" s="133" t="s">
        <v>304</v>
      </c>
      <c r="AE60" s="111"/>
      <c r="AF60" s="111"/>
      <c r="AG60"/>
      <c r="AH60"/>
      <c r="AL60" s="108"/>
      <c r="AM60" s="205"/>
      <c r="AN60" s="108"/>
      <c r="AS60" s="151"/>
      <c r="AT60" s="108" t="s">
        <v>66</v>
      </c>
      <c r="AU60" s="108" t="s">
        <v>219</v>
      </c>
      <c r="AV60" s="108" t="s">
        <v>311</v>
      </c>
      <c r="AW60" s="151" t="s">
        <v>57</v>
      </c>
      <c r="AX60" s="151" t="s">
        <v>162</v>
      </c>
      <c r="AY60" s="151" t="s">
        <v>134</v>
      </c>
      <c r="AZ60" s="186"/>
      <c r="BA60" s="108" t="s">
        <v>311</v>
      </c>
      <c r="BB60" s="108" t="s">
        <v>66</v>
      </c>
      <c r="BC60" s="108" t="str" cm="1">
        <f t="array" aca="1" ref="BC60" ca="1">_xlfn.TEXTJOIN(";",TRUE,IF(BA60=tblMappings[],CustClass,""))</f>
        <v/>
      </c>
      <c r="BD60" s="152"/>
      <c r="BE60" s="152"/>
    </row>
    <row r="61" spans="3:57">
      <c r="X61"/>
      <c r="AC61" s="111"/>
      <c r="AD61" s="111"/>
      <c r="AE61" s="111"/>
      <c r="AF61" s="112"/>
      <c r="AG61"/>
      <c r="AH61"/>
      <c r="AL61" s="108"/>
      <c r="AM61" s="205"/>
      <c r="AN61" s="108"/>
      <c r="AS61" s="151"/>
      <c r="AT61" s="108" t="s">
        <v>92</v>
      </c>
      <c r="AU61" s="108" t="s">
        <v>233</v>
      </c>
      <c r="AV61" s="108" t="s">
        <v>312</v>
      </c>
      <c r="AW61" s="151" t="s">
        <v>57</v>
      </c>
      <c r="AX61" s="151" t="s">
        <v>162</v>
      </c>
      <c r="AY61" s="151" t="s">
        <v>135</v>
      </c>
      <c r="AZ61" s="186"/>
      <c r="BA61" s="108" t="s">
        <v>312</v>
      </c>
      <c r="BB61" s="108" t="s">
        <v>92</v>
      </c>
      <c r="BC61" s="108" t="str" cm="1">
        <f t="array" aca="1" ref="BC61" ca="1">_xlfn.TEXTJOIN(";",TRUE,IF(BA61=tblMappings[],CustClass,""))</f>
        <v/>
      </c>
      <c r="BD61" s="152"/>
      <c r="BE61" s="152"/>
    </row>
    <row r="62" spans="3:57" ht="16.899999999999999" customHeight="1">
      <c r="X62"/>
      <c r="AC62" s="111"/>
      <c r="AD62" s="141" t="s">
        <v>270</v>
      </c>
      <c r="AE62" s="155"/>
      <c r="AF62" s="114"/>
      <c r="AG62"/>
      <c r="AH62"/>
      <c r="AL62" s="108"/>
      <c r="AM62" s="205"/>
      <c r="AN62" s="108"/>
      <c r="AS62" s="151"/>
      <c r="AT62" s="108" t="s">
        <v>94</v>
      </c>
      <c r="AU62" s="108" t="s">
        <v>234</v>
      </c>
      <c r="AV62" s="108" t="s">
        <v>313</v>
      </c>
      <c r="AW62" s="151" t="s">
        <v>57</v>
      </c>
      <c r="AX62" s="151" t="s">
        <v>162</v>
      </c>
      <c r="AY62" s="151" t="s">
        <v>95</v>
      </c>
      <c r="AZ62" s="186"/>
      <c r="BA62" s="108" t="s">
        <v>313</v>
      </c>
      <c r="BB62" s="108" t="s">
        <v>94</v>
      </c>
      <c r="BC62" s="108" t="str" cm="1">
        <f t="array" aca="1" ref="BC62" ca="1">_xlfn.TEXTJOIN(";",TRUE,IF(BA62=tblMappings[],CustClass,""))</f>
        <v/>
      </c>
      <c r="BD62" s="152"/>
      <c r="BE62" s="152"/>
    </row>
    <row r="63" spans="3:57">
      <c r="X63"/>
      <c r="AC63" s="111"/>
      <c r="AD63" s="142"/>
      <c r="AE63" s="112"/>
      <c r="AF63" s="114"/>
      <c r="AG63"/>
      <c r="AH63"/>
      <c r="AL63" s="108"/>
      <c r="AM63" s="205"/>
      <c r="AN63" s="108"/>
      <c r="AS63" s="151"/>
      <c r="AT63" s="108" t="s">
        <v>179</v>
      </c>
      <c r="AU63" t="s">
        <v>347</v>
      </c>
      <c r="AV63" s="108" t="s">
        <v>349</v>
      </c>
      <c r="AW63" s="151" t="s">
        <v>57</v>
      </c>
      <c r="AX63" s="151" t="s">
        <v>160</v>
      </c>
      <c r="AY63" t="s">
        <v>345</v>
      </c>
      <c r="AZ63" s="184"/>
      <c r="BA63" s="108" t="s">
        <v>349</v>
      </c>
      <c r="BB63" s="108" t="s">
        <v>179</v>
      </c>
      <c r="BC63" s="108" t="str" cm="1">
        <f t="array" aca="1" ref="BC63" ca="1">_xlfn.TEXTJOIN(";",TRUE,IF(BA63=tblMappings[],CustClass,""))</f>
        <v/>
      </c>
      <c r="BD63" s="152"/>
      <c r="BE63" s="152"/>
    </row>
    <row r="64" spans="3:57">
      <c r="X64"/>
      <c r="AC64" s="111"/>
      <c r="AD64" s="143" t="s">
        <v>269</v>
      </c>
      <c r="AE64" s="155"/>
      <c r="AF64" s="114"/>
      <c r="AG64"/>
      <c r="AH64"/>
      <c r="AL64" s="108"/>
      <c r="AM64" s="205"/>
      <c r="AN64" s="108"/>
      <c r="AS64" s="151"/>
      <c r="AT64" s="108" t="s">
        <v>179</v>
      </c>
      <c r="AU64" t="s">
        <v>348</v>
      </c>
      <c r="AV64" s="108" t="s">
        <v>349</v>
      </c>
      <c r="AW64" s="151" t="s">
        <v>57</v>
      </c>
      <c r="AX64" s="151" t="s">
        <v>160</v>
      </c>
      <c r="AY64" t="s">
        <v>346</v>
      </c>
      <c r="AZ64" s="184"/>
      <c r="BA64" s="108" t="s">
        <v>314</v>
      </c>
      <c r="BB64" s="108" t="s">
        <v>98</v>
      </c>
      <c r="BC64" s="108" t="str" cm="1">
        <f t="array" aca="1" ref="BC64" ca="1">_xlfn.TEXTJOIN(";",TRUE,IF(BA64=tblMappings[],CustClass,""))</f>
        <v/>
      </c>
      <c r="BD64" s="152"/>
      <c r="BE64" s="152"/>
    </row>
    <row r="65" spans="24:57">
      <c r="X65"/>
      <c r="AC65" s="111"/>
      <c r="AD65" s="142"/>
      <c r="AE65" s="114"/>
      <c r="AF65" s="114"/>
      <c r="AG65"/>
      <c r="AH65"/>
      <c r="AL65" s="108"/>
      <c r="AM65" s="205"/>
      <c r="AN65" s="108"/>
      <c r="AS65" s="151"/>
      <c r="AT65" s="108" t="s">
        <v>98</v>
      </c>
      <c r="AU65" s="108" t="s">
        <v>238</v>
      </c>
      <c r="AV65" s="108" t="s">
        <v>314</v>
      </c>
      <c r="AW65" s="151" t="s">
        <v>57</v>
      </c>
      <c r="AX65" s="151" t="s">
        <v>31</v>
      </c>
      <c r="AY65" s="151" t="s">
        <v>136</v>
      </c>
      <c r="AZ65" s="186"/>
      <c r="BA65" s="108" t="s">
        <v>315</v>
      </c>
      <c r="BB65" s="108" t="s">
        <v>105</v>
      </c>
      <c r="BC65" s="108" t="str" cm="1">
        <f t="array" aca="1" ref="BC65" ca="1">_xlfn.TEXTJOIN(";",TRUE,IF(BA65=tblMappings[],CustClass,""))</f>
        <v/>
      </c>
      <c r="BD65" s="152"/>
      <c r="BE65" s="152"/>
    </row>
    <row r="66" spans="24:57">
      <c r="X66"/>
      <c r="AC66" s="111"/>
      <c r="AD66" s="143" t="s">
        <v>271</v>
      </c>
      <c r="AE66" s="155"/>
      <c r="AF66" s="111"/>
      <c r="AG66"/>
      <c r="AH66"/>
      <c r="AL66" s="108"/>
      <c r="AM66" s="205"/>
      <c r="AN66" s="108"/>
      <c r="AS66" s="151"/>
      <c r="AT66" s="108" t="s">
        <v>98</v>
      </c>
      <c r="AU66" s="108" t="s">
        <v>239</v>
      </c>
      <c r="AV66" s="108" t="s">
        <v>314</v>
      </c>
      <c r="AW66" s="151" t="s">
        <v>57</v>
      </c>
      <c r="AX66" s="151" t="s">
        <v>31</v>
      </c>
      <c r="AY66" s="151" t="s">
        <v>137</v>
      </c>
      <c r="AZ66" s="186"/>
      <c r="BA66" s="108" t="s">
        <v>316</v>
      </c>
      <c r="BB66" s="108" t="s">
        <v>107</v>
      </c>
      <c r="BC66" s="108" t="str" cm="1">
        <f t="array" aca="1" ref="BC66" ca="1">_xlfn.TEXTJOIN(";",TRUE,IF(BA66=tblMappings[],CustClass,""))</f>
        <v/>
      </c>
      <c r="BD66" s="152"/>
      <c r="BE66" s="152"/>
    </row>
    <row r="67" spans="24:57">
      <c r="X67"/>
      <c r="AC67" s="111"/>
      <c r="AD67" s="207" t="str">
        <f>IF(LEFT(AI57,10)="Connection","DO NOT PROCEED - PLEASE CREATE A CONNECTION FIRST ","")</f>
        <v xml:space="preserve">DO NOT PROCEED - PLEASE CREATE A CONNECTION FIRST </v>
      </c>
      <c r="AE67" s="207"/>
      <c r="AF67" s="111"/>
      <c r="AG67"/>
      <c r="AH67"/>
      <c r="AL67" s="108"/>
      <c r="AM67" s="205"/>
      <c r="AN67" s="108"/>
      <c r="AS67" s="151"/>
      <c r="AT67" s="108" t="s">
        <v>98</v>
      </c>
      <c r="AU67" s="108" t="s">
        <v>240</v>
      </c>
      <c r="AV67" s="108" t="s">
        <v>314</v>
      </c>
      <c r="AW67" s="151" t="s">
        <v>57</v>
      </c>
      <c r="AX67" s="151" t="s">
        <v>31</v>
      </c>
      <c r="AY67" s="151" t="s">
        <v>138</v>
      </c>
      <c r="AZ67" s="186"/>
      <c r="BA67" s="108" t="s">
        <v>317</v>
      </c>
      <c r="BB67" s="108" t="s">
        <v>112</v>
      </c>
      <c r="BC67" s="108" t="str" cm="1">
        <f t="array" aca="1" ref="BC67" ca="1">_xlfn.TEXTJOIN(";",TRUE,IF(BA67=tblMappings[],CustClass,""))</f>
        <v/>
      </c>
      <c r="BD67" s="152"/>
      <c r="BE67" s="152"/>
    </row>
    <row r="68" spans="24:57" ht="15.75">
      <c r="X68"/>
      <c r="AC68" s="111"/>
      <c r="AD68" s="133" t="s">
        <v>295</v>
      </c>
      <c r="AE68" s="111"/>
      <c r="AF68" s="111"/>
      <c r="AG68"/>
      <c r="AH68"/>
      <c r="AL68" s="108"/>
      <c r="AM68" s="205"/>
      <c r="AN68" s="108"/>
      <c r="AS68" s="151"/>
      <c r="AT68" s="108" t="s">
        <v>105</v>
      </c>
      <c r="AU68" s="108" t="s">
        <v>246</v>
      </c>
      <c r="AV68" s="108" t="s">
        <v>315</v>
      </c>
      <c r="AW68" s="151" t="s">
        <v>57</v>
      </c>
      <c r="AX68" s="151" t="s">
        <v>160</v>
      </c>
      <c r="AY68" s="151" t="s">
        <v>139</v>
      </c>
      <c r="AZ68" s="186"/>
      <c r="BA68" s="108" t="s">
        <v>335</v>
      </c>
      <c r="BB68" s="108" t="s">
        <v>45</v>
      </c>
      <c r="BC68" s="108" t="str" cm="1">
        <f t="array" aca="1" ref="BC68" ca="1">_xlfn.TEXTJOIN(";",TRUE,IF(BA68=tblMappings[],CustClass,""))</f>
        <v/>
      </c>
      <c r="BD68" s="152"/>
      <c r="BE68" s="152"/>
    </row>
    <row r="69" spans="24:57">
      <c r="X69"/>
      <c r="AC69" s="111"/>
      <c r="AD69" s="158" t="s">
        <v>208</v>
      </c>
      <c r="AE69" s="111"/>
      <c r="AF69" s="111"/>
      <c r="AG69"/>
      <c r="AH69"/>
      <c r="AL69" s="108"/>
      <c r="AM69" s="205"/>
      <c r="AN69" s="108"/>
      <c r="AS69" s="151"/>
      <c r="AT69" s="108" t="s">
        <v>105</v>
      </c>
      <c r="AU69" s="108" t="s">
        <v>253</v>
      </c>
      <c r="AV69" s="108" t="s">
        <v>315</v>
      </c>
      <c r="AW69" s="151" t="s">
        <v>57</v>
      </c>
      <c r="AX69" s="151" t="s">
        <v>160</v>
      </c>
      <c r="AY69" s="151" t="s">
        <v>141</v>
      </c>
      <c r="AZ69" s="186"/>
      <c r="BA69" s="108" t="s">
        <v>336</v>
      </c>
      <c r="BB69" s="108" t="s">
        <v>60</v>
      </c>
      <c r="BC69" s="108" t="str" cm="1">
        <f t="array" aca="1" ref="BC69" ca="1">_xlfn.TEXTJOIN(";",TRUE,IF(BA69=tblMappings[],CustClass,""))</f>
        <v/>
      </c>
      <c r="BD69" s="152"/>
      <c r="BE69" s="152"/>
    </row>
    <row r="70" spans="24:57">
      <c r="X70"/>
      <c r="AC70" s="111"/>
      <c r="AD70" s="158"/>
      <c r="AE70" s="111"/>
      <c r="AF70" s="111"/>
      <c r="AG70"/>
      <c r="AH70"/>
      <c r="AL70" s="108"/>
      <c r="AM70" s="205"/>
      <c r="AN70" s="108"/>
      <c r="AS70" s="151"/>
      <c r="AT70" s="108" t="s">
        <v>105</v>
      </c>
      <c r="AU70" s="108" t="s">
        <v>258</v>
      </c>
      <c r="AV70" s="108" t="s">
        <v>315</v>
      </c>
      <c r="AW70" s="151" t="s">
        <v>57</v>
      </c>
      <c r="AX70" s="151" t="s">
        <v>160</v>
      </c>
      <c r="AY70" s="151" t="s">
        <v>142</v>
      </c>
      <c r="AZ70" s="186"/>
      <c r="BA70" s="108" t="s">
        <v>337</v>
      </c>
      <c r="BB70" s="108" t="s">
        <v>63</v>
      </c>
      <c r="BC70" s="108" t="str" cm="1">
        <f t="array" aca="1" ref="BC70" ca="1">_xlfn.TEXTJOIN(";",TRUE,IF(BA70=tblMappings[],CustClass,""))</f>
        <v/>
      </c>
      <c r="BD70" s="152"/>
      <c r="BE70" s="152"/>
    </row>
    <row r="71" spans="24:57">
      <c r="X71"/>
      <c r="AC71" s="111"/>
      <c r="AD71" s="158"/>
      <c r="AE71" s="111"/>
      <c r="AF71" s="111"/>
      <c r="AG71"/>
      <c r="AH71"/>
      <c r="AL71" s="108"/>
      <c r="AM71" s="205"/>
      <c r="AN71" s="108"/>
      <c r="AS71" s="151"/>
      <c r="AT71" s="108" t="s">
        <v>107</v>
      </c>
      <c r="AU71" s="108" t="s">
        <v>235</v>
      </c>
      <c r="AV71" s="108" t="s">
        <v>316</v>
      </c>
      <c r="AW71" s="151" t="s">
        <v>57</v>
      </c>
      <c r="AX71" s="151" t="s">
        <v>162</v>
      </c>
      <c r="AY71" s="151" t="s">
        <v>96</v>
      </c>
      <c r="AZ71" s="186"/>
      <c r="BA71" s="108" t="s">
        <v>338</v>
      </c>
      <c r="BB71" s="108" t="s">
        <v>99</v>
      </c>
      <c r="BC71" s="108" t="str" cm="1">
        <f t="array" aca="1" ref="BC71" ca="1">_xlfn.TEXTJOIN(";",TRUE,IF(BA71=tblMappings[],CustClass,""))</f>
        <v/>
      </c>
      <c r="BD71" s="152"/>
      <c r="BE71" s="152"/>
    </row>
    <row r="72" spans="24:57">
      <c r="X72"/>
      <c r="AC72" s="111"/>
      <c r="AD72" s="158"/>
      <c r="AE72" s="111"/>
      <c r="AF72" s="111"/>
      <c r="AG72"/>
      <c r="AH72"/>
      <c r="AL72" s="108"/>
      <c r="AM72" s="205"/>
      <c r="AN72" s="108"/>
      <c r="AS72" s="151"/>
      <c r="AT72" s="108" t="s">
        <v>107</v>
      </c>
      <c r="AU72" s="108" t="s">
        <v>247</v>
      </c>
      <c r="AV72" s="108" t="s">
        <v>316</v>
      </c>
      <c r="AW72" s="151" t="s">
        <v>57</v>
      </c>
      <c r="AX72" s="151" t="s">
        <v>93</v>
      </c>
      <c r="AY72" s="151" t="s">
        <v>140</v>
      </c>
      <c r="AZ72" s="186"/>
      <c r="BA72" s="108" t="s">
        <v>356</v>
      </c>
      <c r="BB72" s="108" t="s">
        <v>102</v>
      </c>
      <c r="BC72" s="108" t="str" cm="1">
        <f t="array" aca="1" ref="BC72" ca="1">_xlfn.TEXTJOIN(";",TRUE,IF(BA72=tblMappings[],CustClass,""))</f>
        <v/>
      </c>
      <c r="BD72" s="152"/>
      <c r="BE72" s="152"/>
    </row>
    <row r="73" spans="24:57">
      <c r="X73"/>
      <c r="AC73" s="111"/>
      <c r="AD73" s="156" t="s">
        <v>296</v>
      </c>
      <c r="AE73" s="111"/>
      <c r="AF73" s="115"/>
      <c r="AG73"/>
      <c r="AH73"/>
      <c r="AL73" s="108"/>
      <c r="AM73" s="205"/>
      <c r="AN73" s="108"/>
      <c r="AS73" s="151"/>
      <c r="AT73" s="108" t="s">
        <v>112</v>
      </c>
      <c r="AU73" s="108" t="s">
        <v>252</v>
      </c>
      <c r="AV73" s="108" t="s">
        <v>317</v>
      </c>
      <c r="AW73" s="151" t="s">
        <v>57</v>
      </c>
      <c r="AX73" s="151" t="s">
        <v>160</v>
      </c>
      <c r="AY73" s="151" t="s">
        <v>113</v>
      </c>
      <c r="AZ73" s="186"/>
      <c r="BA73" s="108" t="s">
        <v>357</v>
      </c>
      <c r="BB73" s="108" t="s">
        <v>103</v>
      </c>
      <c r="BC73" s="108" t="str" cm="1">
        <f t="array" aca="1" ref="BC73" ca="1">_xlfn.TEXTJOIN(";",TRUE,IF(BA73=tblMappings[],CustClass,""))</f>
        <v/>
      </c>
      <c r="BD73" s="152"/>
      <c r="BE73" s="152"/>
    </row>
    <row r="74" spans="24:57">
      <c r="X74"/>
      <c r="AC74" s="111"/>
      <c r="AD74" s="161" t="s">
        <v>276</v>
      </c>
      <c r="AE74" s="111"/>
      <c r="AF74" s="115"/>
      <c r="AG74"/>
      <c r="AH74"/>
      <c r="AL74" s="108"/>
      <c r="AM74" s="205"/>
      <c r="AN74" s="108"/>
      <c r="AS74" s="151"/>
      <c r="AT74" s="108" t="s">
        <v>39</v>
      </c>
      <c r="AU74" s="108" t="s">
        <v>216</v>
      </c>
      <c r="AV74" s="108" t="s">
        <v>318</v>
      </c>
      <c r="AW74" s="151" t="s">
        <v>62</v>
      </c>
      <c r="AX74" s="151" t="s">
        <v>10</v>
      </c>
      <c r="AY74" s="151" t="s">
        <v>39</v>
      </c>
      <c r="AZ74" s="186"/>
      <c r="BA74" s="108" t="s">
        <v>339</v>
      </c>
      <c r="BB74" s="108" t="s">
        <v>110</v>
      </c>
      <c r="BC74" s="108" t="str" cm="1">
        <f t="array" aca="1" ref="BC74" ca="1">_xlfn.TEXTJOIN(";",TRUE,IF(BA74=tblMappings[],CustClass,""))</f>
        <v/>
      </c>
      <c r="BD74" s="152"/>
      <c r="BE74" s="152"/>
    </row>
    <row r="75" spans="24:57">
      <c r="X75"/>
      <c r="AC75" s="111"/>
      <c r="AD75" s="159" t="s">
        <v>277</v>
      </c>
      <c r="AE75" s="111"/>
      <c r="AF75" s="111"/>
      <c r="AG75"/>
      <c r="AH75"/>
      <c r="AL75" s="108"/>
      <c r="AM75" s="205"/>
      <c r="AN75" s="108"/>
      <c r="AS75" s="151"/>
      <c r="AT75" s="108" t="s">
        <v>67</v>
      </c>
      <c r="AU75" s="108" t="s">
        <v>220</v>
      </c>
      <c r="AV75" s="108" t="s">
        <v>319</v>
      </c>
      <c r="AW75" s="151" t="s">
        <v>62</v>
      </c>
      <c r="AX75" s="151" t="s">
        <v>62</v>
      </c>
      <c r="AY75" s="151" t="s">
        <v>68</v>
      </c>
      <c r="AZ75" s="186"/>
      <c r="BA75" s="108" t="s">
        <v>340</v>
      </c>
      <c r="BB75" s="108" t="s">
        <v>111</v>
      </c>
      <c r="BC75" s="108" t="str" cm="1">
        <f t="array" aca="1" ref="BC75" ca="1">_xlfn.TEXTJOIN(";",TRUE,IF(BA75=tblMappings[],CustClass,""))</f>
        <v/>
      </c>
      <c r="BD75" s="152"/>
      <c r="BE75" s="152"/>
    </row>
    <row r="76" spans="24:57">
      <c r="X76"/>
      <c r="AC76" s="111"/>
      <c r="AD76" s="159" t="s">
        <v>267</v>
      </c>
      <c r="AE76" s="111"/>
      <c r="AF76" s="134"/>
      <c r="AG76"/>
      <c r="AH76"/>
      <c r="AL76" s="108"/>
      <c r="AM76" s="205"/>
      <c r="AN76" s="108"/>
      <c r="AS76" s="151"/>
      <c r="AT76" s="108" t="s">
        <v>69</v>
      </c>
      <c r="AU76" s="108" t="s">
        <v>221</v>
      </c>
      <c r="AV76" s="108" t="s">
        <v>320</v>
      </c>
      <c r="AW76" s="151" t="s">
        <v>62</v>
      </c>
      <c r="AX76" s="151" t="s">
        <v>62</v>
      </c>
      <c r="AY76" s="151" t="s">
        <v>70</v>
      </c>
      <c r="AZ76" s="186"/>
      <c r="BA76" s="108" t="s">
        <v>341</v>
      </c>
      <c r="BB76" s="108" t="s">
        <v>114</v>
      </c>
      <c r="BC76" s="108" t="str" cm="1">
        <f t="array" aca="1" ref="BC76" ca="1">_xlfn.TEXTJOIN(";",TRUE,IF(BA76=tblMappings[],CustClass,""))</f>
        <v/>
      </c>
      <c r="BD76" s="152"/>
      <c r="BE76" s="152"/>
    </row>
    <row r="77" spans="24:57">
      <c r="X77"/>
      <c r="AC77" s="111"/>
      <c r="AD77" s="159" t="s">
        <v>191</v>
      </c>
      <c r="AE77" s="111"/>
      <c r="AF77" s="134"/>
      <c r="AG77"/>
      <c r="AH77"/>
      <c r="AL77" s="108"/>
      <c r="AM77" s="205"/>
      <c r="AN77" s="108"/>
      <c r="AS77" s="151"/>
      <c r="AT77" s="108" t="s">
        <v>71</v>
      </c>
      <c r="AU77" s="108" t="s">
        <v>222</v>
      </c>
      <c r="AV77" s="108" t="s">
        <v>321</v>
      </c>
      <c r="AW77" s="151" t="s">
        <v>62</v>
      </c>
      <c r="AX77" s="151" t="s">
        <v>62</v>
      </c>
      <c r="AY77" s="151" t="s">
        <v>72</v>
      </c>
      <c r="AZ77" s="186"/>
      <c r="BA77" s="108" t="s">
        <v>342</v>
      </c>
      <c r="BB77" s="108" t="s">
        <v>119</v>
      </c>
      <c r="BC77" s="108" t="str" cm="1">
        <f t="array" aca="1" ref="BC77" ca="1">_xlfn.TEXTJOIN(";",TRUE,IF(BA77=tblMappings[],CustClass,""))</f>
        <v/>
      </c>
      <c r="BD77" s="152"/>
      <c r="BE77" s="152"/>
    </row>
    <row r="78" spans="24:57">
      <c r="X78"/>
      <c r="AC78" s="111"/>
      <c r="AD78" s="159" t="s">
        <v>192</v>
      </c>
      <c r="AE78" s="111"/>
      <c r="AF78" s="111"/>
      <c r="AG78"/>
      <c r="AH78"/>
      <c r="AL78" s="108"/>
      <c r="AM78" s="205"/>
      <c r="AN78" s="108"/>
      <c r="AS78" s="151"/>
      <c r="AT78" s="108" t="s">
        <v>73</v>
      </c>
      <c r="AU78" s="108" t="s">
        <v>223</v>
      </c>
      <c r="AV78" s="108" t="s">
        <v>322</v>
      </c>
      <c r="AW78" s="151" t="s">
        <v>62</v>
      </c>
      <c r="AX78" s="151" t="s">
        <v>62</v>
      </c>
      <c r="AY78" s="151" t="s">
        <v>74</v>
      </c>
      <c r="AZ78" s="186"/>
      <c r="BA78" s="108" t="s">
        <v>343</v>
      </c>
      <c r="BB78" s="108" t="s">
        <v>120</v>
      </c>
      <c r="BC78" s="108" t="str" cm="1">
        <f t="array" aca="1" ref="BC78" ca="1">_xlfn.TEXTJOIN(";",TRUE,IF(BA78=tblMappings[],CustClass,""))</f>
        <v/>
      </c>
      <c r="BD78" s="152"/>
      <c r="BE78" s="152"/>
    </row>
    <row r="79" spans="24:57">
      <c r="X79"/>
      <c r="AC79" s="111"/>
      <c r="AD79" s="159" t="s">
        <v>209</v>
      </c>
      <c r="AE79" s="111"/>
      <c r="AF79" s="111"/>
      <c r="AG79"/>
      <c r="AH79"/>
      <c r="AL79" s="108"/>
      <c r="AM79" s="205"/>
      <c r="AN79" s="108"/>
      <c r="AS79" s="151"/>
      <c r="AT79" s="108" t="s">
        <v>75</v>
      </c>
      <c r="AU79" s="108" t="s">
        <v>224</v>
      </c>
      <c r="AV79" s="108" t="s">
        <v>323</v>
      </c>
      <c r="AW79" s="151" t="s">
        <v>62</v>
      </c>
      <c r="AX79" s="151" t="s">
        <v>164</v>
      </c>
      <c r="AY79" s="151" t="s">
        <v>76</v>
      </c>
      <c r="AZ79" s="186"/>
      <c r="BA79" s="108" t="s">
        <v>344</v>
      </c>
      <c r="BB79" s="108" t="s">
        <v>121</v>
      </c>
      <c r="BC79" s="108" t="str" cm="1">
        <f t="array" aca="1" ref="BC79" ca="1">_xlfn.TEXTJOIN(";",TRUE,IF(BA79=tblMappings[],CustClass,""))</f>
        <v/>
      </c>
      <c r="BD79" s="152"/>
      <c r="BE79" s="152"/>
    </row>
    <row r="80" spans="24:57">
      <c r="X80"/>
      <c r="AC80" s="111"/>
      <c r="AD80" s="159" t="s">
        <v>305</v>
      </c>
      <c r="AE80" s="111"/>
      <c r="AF80" s="115"/>
      <c r="AG80"/>
      <c r="AH80"/>
      <c r="AL80" s="108"/>
      <c r="AM80" s="205"/>
      <c r="AN80" s="108"/>
      <c r="AS80" s="151"/>
      <c r="AT80" s="108" t="s">
        <v>77</v>
      </c>
      <c r="AU80" s="108" t="s">
        <v>225</v>
      </c>
      <c r="AV80" s="108" t="s">
        <v>324</v>
      </c>
      <c r="AW80" s="151" t="s">
        <v>62</v>
      </c>
      <c r="AX80" s="151" t="s">
        <v>62</v>
      </c>
      <c r="AY80" s="151" t="s">
        <v>78</v>
      </c>
      <c r="AZ80" s="186"/>
      <c r="BA80" s="108" t="s">
        <v>332</v>
      </c>
      <c r="BB80" s="108" t="s">
        <v>97</v>
      </c>
      <c r="BC80" s="108" t="str" cm="1">
        <f t="array" aca="1" ref="BC80" ca="1">_xlfn.TEXTJOIN(";",TRUE,IF(BA80=tblMappings[],CustClass,""))</f>
        <v/>
      </c>
      <c r="BD80" s="152"/>
      <c r="BE80" s="152"/>
    </row>
    <row r="81" spans="24:57">
      <c r="X81"/>
      <c r="AC81" s="111"/>
      <c r="AD81" s="159" t="s">
        <v>210</v>
      </c>
      <c r="AE81" s="111"/>
      <c r="AF81" s="115"/>
      <c r="AG81"/>
      <c r="AH81"/>
      <c r="AL81" s="108"/>
      <c r="AM81" s="205"/>
      <c r="AN81" s="108"/>
      <c r="AS81" s="151"/>
      <c r="AT81" s="108" t="s">
        <v>79</v>
      </c>
      <c r="AU81" s="108" t="s">
        <v>226</v>
      </c>
      <c r="AV81" s="108" t="s">
        <v>325</v>
      </c>
      <c r="AW81" s="151" t="s">
        <v>62</v>
      </c>
      <c r="AX81" s="151" t="s">
        <v>62</v>
      </c>
      <c r="AY81" s="151" t="s">
        <v>80</v>
      </c>
      <c r="AZ81" s="186"/>
      <c r="BA81" s="108" t="s">
        <v>355</v>
      </c>
      <c r="BB81" s="108" t="s">
        <v>109</v>
      </c>
      <c r="BC81" s="108" t="str" cm="1">
        <f t="array" aca="1" ref="BC81" ca="1">_xlfn.TEXTJOIN(";",TRUE,IF(BA81=tblMappings[],CustClass,""))</f>
        <v/>
      </c>
      <c r="BD81" s="152"/>
      <c r="BE81" s="152"/>
    </row>
    <row r="82" spans="24:57">
      <c r="X82"/>
      <c r="AC82" s="111"/>
      <c r="AD82" s="159" t="s">
        <v>278</v>
      </c>
      <c r="AE82" s="111"/>
      <c r="AF82" s="111"/>
      <c r="AG82"/>
      <c r="AH82"/>
      <c r="AL82" s="108"/>
      <c r="AM82" s="205"/>
      <c r="AN82" s="108"/>
      <c r="AS82" s="151"/>
      <c r="AT82" s="108" t="s">
        <v>81</v>
      </c>
      <c r="AU82" s="108" t="s">
        <v>227</v>
      </c>
      <c r="AV82" s="108" t="s">
        <v>326</v>
      </c>
      <c r="AW82" s="151" t="s">
        <v>62</v>
      </c>
      <c r="AX82" s="151" t="s">
        <v>62</v>
      </c>
      <c r="AY82" s="151" t="s">
        <v>82</v>
      </c>
      <c r="AZ82" s="186"/>
      <c r="BA82" s="108" t="s">
        <v>333</v>
      </c>
      <c r="BB82" s="108" t="s">
        <v>115</v>
      </c>
      <c r="BC82" s="108" t="str" cm="1">
        <f t="array" aca="1" ref="BC82" ca="1">_xlfn.TEXTJOIN(";",TRUE,IF(BA82=tblMappings[],CustClass,""))</f>
        <v/>
      </c>
      <c r="BD82" s="152"/>
      <c r="BE82" s="152"/>
    </row>
    <row r="83" spans="24:57">
      <c r="X83"/>
      <c r="AC83" s="111"/>
      <c r="AD83" s="159" t="s">
        <v>279</v>
      </c>
      <c r="AE83" s="111"/>
      <c r="AF83" s="111"/>
      <c r="AG83"/>
      <c r="AH83"/>
      <c r="AL83" s="108"/>
      <c r="AM83" s="205"/>
      <c r="AN83" s="108"/>
      <c r="AS83" s="151"/>
      <c r="AT83" s="108" t="s">
        <v>83</v>
      </c>
      <c r="AU83" s="108" t="s">
        <v>228</v>
      </c>
      <c r="AV83" s="108" t="s">
        <v>327</v>
      </c>
      <c r="AW83" s="151" t="s">
        <v>62</v>
      </c>
      <c r="AX83" s="151" t="s">
        <v>62</v>
      </c>
      <c r="AY83" s="151" t="s">
        <v>84</v>
      </c>
      <c r="AZ83" s="186"/>
      <c r="BA83" s="108" t="s">
        <v>334</v>
      </c>
      <c r="BB83" s="108" t="s">
        <v>117</v>
      </c>
      <c r="BC83" s="108" t="str" cm="1">
        <f t="array" aca="1" ref="BC83" ca="1">_xlfn.TEXTJOIN(";",TRUE,IF(BA83=tblMappings[],CustClass,""))</f>
        <v/>
      </c>
      <c r="BD83" s="152"/>
      <c r="BE83" s="152"/>
    </row>
    <row r="84" spans="24:57">
      <c r="X84"/>
      <c r="AC84" s="111"/>
      <c r="AD84" s="156" t="s">
        <v>297</v>
      </c>
      <c r="AE84" s="111"/>
      <c r="AF84" s="111"/>
      <c r="AG84"/>
      <c r="AH84"/>
      <c r="AL84" s="108"/>
      <c r="AM84" s="205"/>
      <c r="AN84" s="108"/>
      <c r="AS84" s="151"/>
      <c r="AT84" s="108" t="s">
        <v>85</v>
      </c>
      <c r="AU84" s="108" t="s">
        <v>229</v>
      </c>
      <c r="AV84" s="108" t="s">
        <v>328</v>
      </c>
      <c r="AW84" s="151" t="s">
        <v>62</v>
      </c>
      <c r="AX84" s="151" t="s">
        <v>62</v>
      </c>
      <c r="AY84" s="151" t="s">
        <v>86</v>
      </c>
      <c r="AZ84" s="186"/>
      <c r="BA84" s="108" t="s">
        <v>318</v>
      </c>
      <c r="BB84" s="108" t="s">
        <v>39</v>
      </c>
      <c r="BC84" s="108" t="str" cm="1">
        <f t="array" aca="1" ref="BC84" ca="1">_xlfn.TEXTJOIN(";",TRUE,IF(BA84=tblMappings[],CustClass,""))</f>
        <v/>
      </c>
      <c r="BD84" s="152"/>
      <c r="BE84" s="152"/>
    </row>
    <row r="85" spans="24:57">
      <c r="X85"/>
      <c r="AC85" s="111"/>
      <c r="AD85" s="158" t="s">
        <v>306</v>
      </c>
      <c r="AE85" s="111"/>
      <c r="AF85" s="111"/>
      <c r="AG85"/>
      <c r="AH85"/>
      <c r="AL85" s="108"/>
      <c r="AM85" s="205"/>
      <c r="AN85" s="108"/>
      <c r="AS85" s="151"/>
      <c r="AT85" s="108" t="s">
        <v>87</v>
      </c>
      <c r="AU85" s="108" t="s">
        <v>230</v>
      </c>
      <c r="AV85" s="108" t="s">
        <v>329</v>
      </c>
      <c r="AW85" s="151" t="s">
        <v>62</v>
      </c>
      <c r="AX85" s="151" t="s">
        <v>62</v>
      </c>
      <c r="AY85" s="151" t="s">
        <v>88</v>
      </c>
      <c r="AZ85" s="186"/>
      <c r="BA85" s="108" t="s">
        <v>319</v>
      </c>
      <c r="BB85" s="108" t="s">
        <v>67</v>
      </c>
      <c r="BC85" s="108" t="str" cm="1">
        <f t="array" aca="1" ref="BC85" ca="1">_xlfn.TEXTJOIN(";",TRUE,IF(BA85=tblMappings[],CustClass,""))</f>
        <v/>
      </c>
      <c r="BD85" s="152"/>
      <c r="BE85" s="152"/>
    </row>
    <row r="86" spans="24:57">
      <c r="X86"/>
      <c r="AC86" s="111"/>
      <c r="AD86" s="161" t="s">
        <v>298</v>
      </c>
      <c r="AE86" s="111"/>
      <c r="AF86" s="111"/>
      <c r="AG86"/>
      <c r="AH86"/>
      <c r="AL86" s="108"/>
      <c r="AM86" s="205"/>
      <c r="AN86" s="108"/>
      <c r="AS86" s="151"/>
      <c r="AT86" s="108" t="s">
        <v>89</v>
      </c>
      <c r="AU86" s="108" t="s">
        <v>231</v>
      </c>
      <c r="AV86" s="108" t="s">
        <v>330</v>
      </c>
      <c r="AW86" s="151" t="s">
        <v>62</v>
      </c>
      <c r="AX86" s="151" t="s">
        <v>62</v>
      </c>
      <c r="AY86" s="151" t="s">
        <v>143</v>
      </c>
      <c r="AZ86" s="186"/>
      <c r="BA86" s="108" t="s">
        <v>320</v>
      </c>
      <c r="BB86" s="108" t="s">
        <v>69</v>
      </c>
      <c r="BC86" s="108" t="str" cm="1">
        <f t="array" aca="1" ref="BC86" ca="1">_xlfn.TEXTJOIN(";",TRUE,IF(BA86=tblMappings[],CustClass,""))</f>
        <v/>
      </c>
      <c r="BD86" s="152"/>
      <c r="BE86" s="152"/>
    </row>
    <row r="87" spans="24:57">
      <c r="X87"/>
      <c r="AC87" s="111"/>
      <c r="AD87" s="158" t="s">
        <v>281</v>
      </c>
      <c r="AE87" s="111"/>
      <c r="AF87" s="114"/>
      <c r="AG87"/>
      <c r="AH87"/>
      <c r="AL87" s="108"/>
      <c r="AM87" s="205"/>
      <c r="AN87" s="108"/>
      <c r="AS87" s="151"/>
      <c r="AT87" s="108" t="s">
        <v>90</v>
      </c>
      <c r="AU87" s="108" t="s">
        <v>232</v>
      </c>
      <c r="AV87" s="108" t="s">
        <v>331</v>
      </c>
      <c r="AW87" s="151" t="s">
        <v>62</v>
      </c>
      <c r="AX87" s="151" t="s">
        <v>62</v>
      </c>
      <c r="AY87" s="151" t="s">
        <v>91</v>
      </c>
      <c r="AZ87" s="186"/>
      <c r="BA87" s="108" t="s">
        <v>321</v>
      </c>
      <c r="BB87" s="108" t="s">
        <v>71</v>
      </c>
      <c r="BC87" s="108" t="str" cm="1">
        <f t="array" aca="1" ref="BC87" ca="1">_xlfn.TEXTJOIN(";",TRUE,IF(BA87=tblMappings[],CustClass,""))</f>
        <v/>
      </c>
      <c r="BD87" s="152"/>
      <c r="BE87" s="152"/>
    </row>
    <row r="88" spans="24:57">
      <c r="X88"/>
      <c r="AC88" s="111"/>
      <c r="AD88" s="160" t="s">
        <v>201</v>
      </c>
      <c r="AE88" s="111"/>
      <c r="AF88" s="111"/>
      <c r="AG88"/>
      <c r="AH88"/>
      <c r="AL88" s="108"/>
      <c r="AM88" s="205"/>
      <c r="AN88" s="108"/>
      <c r="AS88" s="151"/>
      <c r="AT88" s="108" t="s">
        <v>97</v>
      </c>
      <c r="AU88" s="108" t="s">
        <v>236</v>
      </c>
      <c r="AV88" s="108" t="s">
        <v>332</v>
      </c>
      <c r="AW88" s="151" t="s">
        <v>42</v>
      </c>
      <c r="AX88" s="151" t="s">
        <v>164</v>
      </c>
      <c r="AY88" s="151" t="s">
        <v>2</v>
      </c>
      <c r="AZ88" s="186"/>
      <c r="BA88" s="108" t="s">
        <v>322</v>
      </c>
      <c r="BB88" s="108" t="s">
        <v>73</v>
      </c>
      <c r="BC88" s="108" t="str" cm="1">
        <f t="array" aca="1" ref="BC88" ca="1">_xlfn.TEXTJOIN(";",TRUE,IF(BA88=tblMappings[],CustClass,""))</f>
        <v/>
      </c>
      <c r="BD88" s="152"/>
      <c r="BE88" s="152"/>
    </row>
    <row r="89" spans="24:57">
      <c r="X89"/>
      <c r="AC89" s="111"/>
      <c r="AD89" s="158" t="s">
        <v>284</v>
      </c>
      <c r="AE89" s="111"/>
      <c r="AF89" s="111"/>
      <c r="AG89"/>
      <c r="AH89"/>
      <c r="AL89" s="108"/>
      <c r="AM89" s="205"/>
      <c r="AN89" s="108"/>
      <c r="AS89" s="151"/>
      <c r="AT89" s="108" t="s">
        <v>109</v>
      </c>
      <c r="AU89" s="108" t="s">
        <v>242</v>
      </c>
      <c r="AV89" s="108" t="s">
        <v>355</v>
      </c>
      <c r="AW89" s="151" t="s">
        <v>42</v>
      </c>
      <c r="AX89" s="151" t="s">
        <v>7</v>
      </c>
      <c r="AY89" s="151" t="s">
        <v>100</v>
      </c>
      <c r="AZ89" s="186"/>
      <c r="BA89" s="108" t="s">
        <v>323</v>
      </c>
      <c r="BB89" s="108" t="s">
        <v>75</v>
      </c>
      <c r="BC89" s="108" t="str" cm="1">
        <f t="array" aca="1" ref="BC89" ca="1">_xlfn.TEXTJOIN(";",TRUE,IF(BA89=tblMappings[],CustClass,""))</f>
        <v/>
      </c>
      <c r="BD89" s="152"/>
      <c r="BE89" s="152"/>
    </row>
    <row r="90" spans="24:57">
      <c r="X90"/>
      <c r="AC90" s="111"/>
      <c r="AD90" s="158" t="s">
        <v>282</v>
      </c>
      <c r="AE90" s="111"/>
      <c r="AF90" s="111"/>
      <c r="AG90"/>
      <c r="AH90"/>
      <c r="AL90" s="108"/>
      <c r="AM90" s="205"/>
      <c r="AN90" s="108"/>
      <c r="AS90" s="151"/>
      <c r="AT90" s="108" t="s">
        <v>109</v>
      </c>
      <c r="AU90" s="108" t="s">
        <v>248</v>
      </c>
      <c r="AV90" s="108" t="s">
        <v>355</v>
      </c>
      <c r="AW90" s="151" t="s">
        <v>42</v>
      </c>
      <c r="AX90" s="151" t="s">
        <v>42</v>
      </c>
      <c r="AY90" s="151" t="s">
        <v>7</v>
      </c>
      <c r="AZ90" s="186"/>
      <c r="BA90" s="108" t="s">
        <v>324</v>
      </c>
      <c r="BB90" s="108" t="s">
        <v>77</v>
      </c>
      <c r="BC90" s="108" t="str" cm="1">
        <f t="array" aca="1" ref="BC90" ca="1">_xlfn.TEXTJOIN(";",TRUE,IF(BA90=tblMappings[],CustClass,""))</f>
        <v/>
      </c>
      <c r="BD90" s="152"/>
      <c r="BE90" s="152"/>
    </row>
    <row r="91" spans="24:57">
      <c r="X91"/>
      <c r="AC91" s="111"/>
      <c r="AD91" s="158" t="s">
        <v>202</v>
      </c>
      <c r="AE91" s="111"/>
      <c r="AF91" s="111"/>
      <c r="AG91"/>
      <c r="AH91"/>
      <c r="AL91" s="108"/>
      <c r="AM91" s="205"/>
      <c r="AN91" s="108"/>
      <c r="AS91" s="151"/>
      <c r="AT91" s="108" t="s">
        <v>115</v>
      </c>
      <c r="AU91" s="108" t="s">
        <v>256</v>
      </c>
      <c r="AV91" s="108" t="s">
        <v>333</v>
      </c>
      <c r="AW91" s="151" t="s">
        <v>42</v>
      </c>
      <c r="AX91" s="151" t="s">
        <v>42</v>
      </c>
      <c r="AY91" s="151" t="s">
        <v>116</v>
      </c>
      <c r="AZ91" s="186"/>
      <c r="BA91" s="108" t="s">
        <v>325</v>
      </c>
      <c r="BB91" s="108" t="s">
        <v>79</v>
      </c>
      <c r="BC91" s="108" t="str" cm="1">
        <f t="array" aca="1" ref="BC91" ca="1">_xlfn.TEXTJOIN(";",TRUE,IF(BA91=tblMappings[],CustClass,""))</f>
        <v/>
      </c>
      <c r="BD91" s="152"/>
      <c r="BE91" s="152"/>
    </row>
    <row r="92" spans="24:57">
      <c r="X92"/>
      <c r="AC92" s="111"/>
      <c r="AD92" s="161" t="s">
        <v>299</v>
      </c>
      <c r="AE92" s="111"/>
      <c r="AF92" s="111"/>
      <c r="AG92"/>
      <c r="AH92"/>
      <c r="AL92" s="108"/>
      <c r="AM92" s="205"/>
      <c r="AN92" s="108"/>
      <c r="AS92" s="151"/>
      <c r="AT92" s="108" t="s">
        <v>117</v>
      </c>
      <c r="AU92" s="108" t="s">
        <v>257</v>
      </c>
      <c r="AV92" s="108" t="s">
        <v>334</v>
      </c>
      <c r="AW92" s="151" t="s">
        <v>42</v>
      </c>
      <c r="AX92" s="151" t="s">
        <v>42</v>
      </c>
      <c r="AY92" s="151" t="s">
        <v>118</v>
      </c>
      <c r="AZ92" s="186"/>
      <c r="BA92" s="108" t="s">
        <v>326</v>
      </c>
      <c r="BB92" s="108" t="s">
        <v>81</v>
      </c>
      <c r="BC92" s="108" t="str" cm="1">
        <f t="array" aca="1" ref="BC92" ca="1">_xlfn.TEXTJOIN(";",TRUE,IF(BA92=tblMappings[],CustClass,""))</f>
        <v/>
      </c>
      <c r="BD92" s="152"/>
      <c r="BE92" s="152"/>
    </row>
    <row r="93" spans="24:57">
      <c r="X93"/>
      <c r="AC93" s="111"/>
      <c r="AD93" s="158"/>
      <c r="AE93" s="111"/>
      <c r="AF93" s="111"/>
      <c r="AG93"/>
      <c r="AH93"/>
      <c r="AL93" s="108"/>
      <c r="AM93" s="205"/>
      <c r="AN93" s="108"/>
      <c r="AS93" s="151"/>
      <c r="AT93" s="108" t="s">
        <v>45</v>
      </c>
      <c r="AU93" s="108" t="s">
        <v>211</v>
      </c>
      <c r="AV93" s="108" t="s">
        <v>335</v>
      </c>
      <c r="AW93" s="151" t="s">
        <v>56</v>
      </c>
      <c r="AX93" s="151" t="s">
        <v>159</v>
      </c>
      <c r="AY93" s="151" t="s">
        <v>58</v>
      </c>
      <c r="AZ93" s="186"/>
      <c r="BA93" s="108" t="s">
        <v>327</v>
      </c>
      <c r="BB93" s="108" t="s">
        <v>83</v>
      </c>
      <c r="BC93" s="108" t="str" cm="1">
        <f t="array" aca="1" ref="BC93" ca="1">_xlfn.TEXTJOIN(";",TRUE,IF(BA93=tblMappings[],CustClass,""))</f>
        <v/>
      </c>
      <c r="BD93" s="152"/>
      <c r="BE93" s="152"/>
    </row>
    <row r="94" spans="24:57">
      <c r="X94"/>
      <c r="AC94" s="111"/>
      <c r="AD94" s="158"/>
      <c r="AE94" s="111"/>
      <c r="AF94" s="111"/>
      <c r="AG94"/>
      <c r="AH94"/>
      <c r="AL94" s="108"/>
      <c r="AM94" s="205"/>
      <c r="AN94" s="108"/>
      <c r="AS94" s="151"/>
      <c r="AT94" s="108" t="s">
        <v>60</v>
      </c>
      <c r="AU94" s="108" t="s">
        <v>213</v>
      </c>
      <c r="AV94" s="108" t="s">
        <v>336</v>
      </c>
      <c r="AW94" s="151" t="s">
        <v>56</v>
      </c>
      <c r="AX94" s="151" t="s">
        <v>16</v>
      </c>
      <c r="AY94" s="151" t="s">
        <v>144</v>
      </c>
      <c r="AZ94" s="186"/>
      <c r="BA94" s="108" t="s">
        <v>328</v>
      </c>
      <c r="BB94" s="108" t="s">
        <v>85</v>
      </c>
      <c r="BC94" s="108" t="str" cm="1">
        <f t="array" aca="1" ref="BC94" ca="1">_xlfn.TEXTJOIN(";",TRUE,IF(BA94=tblMappings[],CustClass,""))</f>
        <v/>
      </c>
      <c r="BD94" s="152"/>
      <c r="BE94" s="152"/>
    </row>
    <row r="95" spans="24:57">
      <c r="X95"/>
      <c r="AC95" s="111"/>
      <c r="AD95" s="158"/>
      <c r="AE95" s="111"/>
      <c r="AF95" s="111"/>
      <c r="AG95"/>
      <c r="AH95"/>
      <c r="AL95" s="108"/>
      <c r="AM95" s="205"/>
      <c r="AN95" s="108"/>
      <c r="AS95" s="151"/>
      <c r="AT95" s="108" t="s">
        <v>63</v>
      </c>
      <c r="AU95" s="108" t="s">
        <v>217</v>
      </c>
      <c r="AV95" s="108" t="s">
        <v>337</v>
      </c>
      <c r="AW95" s="151" t="s">
        <v>56</v>
      </c>
      <c r="AX95" s="151" t="s">
        <v>159</v>
      </c>
      <c r="AY95" s="151" t="s">
        <v>146</v>
      </c>
      <c r="AZ95" s="186"/>
      <c r="BA95" s="108" t="s">
        <v>329</v>
      </c>
      <c r="BB95" s="108" t="s">
        <v>87</v>
      </c>
      <c r="BC95" s="108" t="str" cm="1">
        <f t="array" aca="1" ref="BC95" ca="1">_xlfn.TEXTJOIN(";",TRUE,IF(BA95=tblMappings[],CustClass,""))</f>
        <v/>
      </c>
      <c r="BD95" s="152"/>
      <c r="BE95" s="152"/>
    </row>
    <row r="96" spans="24:57">
      <c r="X96"/>
      <c r="AC96" s="111"/>
      <c r="AD96" s="156" t="s">
        <v>300</v>
      </c>
      <c r="AE96" s="111"/>
      <c r="AF96" s="111"/>
      <c r="AG96"/>
      <c r="AH96"/>
      <c r="AL96" s="108"/>
      <c r="AM96" s="205"/>
      <c r="AN96" s="108"/>
      <c r="AS96" s="151"/>
      <c r="AT96" s="108" t="s">
        <v>99</v>
      </c>
      <c r="AU96" s="108" t="s">
        <v>241</v>
      </c>
      <c r="AV96" s="108" t="s">
        <v>338</v>
      </c>
      <c r="AW96" s="151" t="s">
        <v>56</v>
      </c>
      <c r="AX96" s="151" t="s">
        <v>163</v>
      </c>
      <c r="AY96" s="151" t="s">
        <v>148</v>
      </c>
      <c r="AZ96" s="186"/>
      <c r="BA96" s="108" t="s">
        <v>330</v>
      </c>
      <c r="BB96" s="108" t="s">
        <v>89</v>
      </c>
      <c r="BC96" s="108" t="str" cm="1">
        <f t="array" aca="1" ref="BC96" ca="1">_xlfn.TEXTJOIN(";",TRUE,IF(BA96=tblMappings[],CustClass,""))</f>
        <v/>
      </c>
      <c r="BD96" s="152"/>
      <c r="BE96" s="152"/>
    </row>
    <row r="97" spans="24:57">
      <c r="X97"/>
      <c r="AC97" s="111"/>
      <c r="AD97" s="158" t="s">
        <v>275</v>
      </c>
      <c r="AE97" s="111"/>
      <c r="AF97" s="111"/>
      <c r="AG97"/>
      <c r="AH97"/>
      <c r="AL97" s="108"/>
      <c r="AM97" s="205"/>
      <c r="AN97" s="108"/>
      <c r="AS97" s="151"/>
      <c r="AT97" s="108" t="s">
        <v>102</v>
      </c>
      <c r="AU97" s="108" t="s">
        <v>243</v>
      </c>
      <c r="AV97" s="108" t="s">
        <v>356</v>
      </c>
      <c r="AW97" s="151" t="s">
        <v>56</v>
      </c>
      <c r="AX97" s="151" t="s">
        <v>159</v>
      </c>
      <c r="AY97" s="151" t="s">
        <v>101</v>
      </c>
      <c r="AZ97" s="186"/>
      <c r="BA97" s="108" t="s">
        <v>331</v>
      </c>
      <c r="BB97" s="108" t="s">
        <v>90</v>
      </c>
      <c r="BC97" s="108" t="str" cm="1">
        <f t="array" aca="1" ref="BC97" ca="1">_xlfn.TEXTJOIN(";",TRUE,IF(BA97=tblMappings[],CustClass,""))</f>
        <v/>
      </c>
      <c r="BD97" s="152"/>
      <c r="BE97" s="152"/>
    </row>
    <row r="98" spans="24:57">
      <c r="X98"/>
      <c r="AC98" s="111"/>
      <c r="AD98" s="158" t="s">
        <v>203</v>
      </c>
      <c r="AE98" s="111"/>
      <c r="AF98" s="111"/>
      <c r="AG98"/>
      <c r="AH98"/>
      <c r="AL98" s="108"/>
      <c r="AM98" s="205"/>
      <c r="AN98" s="108"/>
      <c r="AS98" s="151"/>
      <c r="AT98" s="108" t="s">
        <v>102</v>
      </c>
      <c r="AU98" s="108" t="s">
        <v>244</v>
      </c>
      <c r="AV98" s="108" t="s">
        <v>356</v>
      </c>
      <c r="AW98" s="151" t="s">
        <v>56</v>
      </c>
      <c r="AX98" s="151" t="s">
        <v>159</v>
      </c>
      <c r="AY98" s="151" t="s">
        <v>149</v>
      </c>
      <c r="AZ98" s="186"/>
      <c r="BA98" s="108"/>
      <c r="BB98" s="108"/>
      <c r="BC98" s="108"/>
      <c r="BD98" s="152"/>
      <c r="BE98" s="152"/>
    </row>
    <row r="99" spans="24:57">
      <c r="X99"/>
      <c r="AC99" s="111"/>
      <c r="AD99" s="158" t="s">
        <v>204</v>
      </c>
      <c r="AE99" s="111"/>
      <c r="AF99" s="111"/>
      <c r="AG99"/>
      <c r="AH99"/>
      <c r="AL99" s="108"/>
      <c r="AM99" s="205"/>
      <c r="AN99" s="108"/>
      <c r="AS99" s="151"/>
      <c r="AT99" s="108" t="s">
        <v>102</v>
      </c>
      <c r="AU99" s="108" t="s">
        <v>254</v>
      </c>
      <c r="AV99" s="108" t="s">
        <v>356</v>
      </c>
      <c r="AW99" s="151" t="s">
        <v>56</v>
      </c>
      <c r="AX99" s="151" t="s">
        <v>159</v>
      </c>
      <c r="AY99" s="151" t="s">
        <v>153</v>
      </c>
      <c r="AZ99" s="186"/>
      <c r="BA99" s="108"/>
      <c r="BB99" s="108"/>
      <c r="BC99" s="108"/>
      <c r="BD99" s="152"/>
      <c r="BE99" s="152"/>
    </row>
    <row r="100" spans="24:57">
      <c r="X100"/>
      <c r="AC100" s="111"/>
      <c r="AD100" s="158" t="s">
        <v>205</v>
      </c>
      <c r="AE100" s="111"/>
      <c r="AF100" s="111"/>
      <c r="AG100"/>
      <c r="AH100"/>
      <c r="AL100" s="108"/>
      <c r="AM100" s="205"/>
      <c r="AN100" s="108"/>
      <c r="AS100" s="151"/>
      <c r="AT100" s="108" t="s">
        <v>102</v>
      </c>
      <c r="AU100" s="108" t="s">
        <v>262</v>
      </c>
      <c r="AV100" s="108" t="s">
        <v>356</v>
      </c>
      <c r="AW100" s="151" t="s">
        <v>56</v>
      </c>
      <c r="AX100" s="151" t="s">
        <v>159</v>
      </c>
      <c r="AY100" s="151" t="s">
        <v>123</v>
      </c>
      <c r="AZ100" s="186"/>
      <c r="BA100" s="108"/>
      <c r="BB100" s="108"/>
      <c r="BC100" s="108"/>
      <c r="BD100" s="152"/>
      <c r="BE100" s="152"/>
    </row>
    <row r="101" spans="24:57">
      <c r="X101"/>
      <c r="AC101" s="111"/>
      <c r="AD101" s="158" t="s">
        <v>302</v>
      </c>
      <c r="AE101" s="111"/>
      <c r="AF101" s="111"/>
      <c r="AG101"/>
      <c r="AH101"/>
      <c r="AL101" s="108"/>
      <c r="AM101" s="205"/>
      <c r="AN101" s="108"/>
      <c r="AS101" s="151"/>
      <c r="AT101" s="108" t="s">
        <v>103</v>
      </c>
      <c r="AU101" s="108" t="s">
        <v>215</v>
      </c>
      <c r="AV101" s="108" t="s">
        <v>357</v>
      </c>
      <c r="AW101" s="151" t="s">
        <v>56</v>
      </c>
      <c r="AX101" s="151" t="s">
        <v>16</v>
      </c>
      <c r="AY101" s="151" t="s">
        <v>145</v>
      </c>
      <c r="AZ101" s="186"/>
      <c r="BA101" s="108"/>
      <c r="BB101" s="108"/>
      <c r="BC101" s="108"/>
      <c r="BD101" s="152"/>
      <c r="BE101" s="152"/>
    </row>
    <row r="102" spans="24:57">
      <c r="X102"/>
      <c r="AC102" s="111"/>
      <c r="AD102" s="158" t="s">
        <v>303</v>
      </c>
      <c r="AE102" s="111"/>
      <c r="AF102" s="111"/>
      <c r="AG102"/>
      <c r="AH102"/>
      <c r="AL102" s="108"/>
      <c r="AM102" s="205"/>
      <c r="AN102" s="108"/>
      <c r="AS102" s="151"/>
      <c r="AT102" s="108" t="s">
        <v>103</v>
      </c>
      <c r="AU102" s="108" t="s">
        <v>245</v>
      </c>
      <c r="AV102" s="201" t="s">
        <v>357</v>
      </c>
      <c r="AW102" s="151" t="s">
        <v>56</v>
      </c>
      <c r="AX102" s="151" t="s">
        <v>16</v>
      </c>
      <c r="AY102" s="151" t="s">
        <v>104</v>
      </c>
      <c r="AZ102" s="186"/>
      <c r="BA102" s="108"/>
      <c r="BB102" s="108"/>
      <c r="BC102" s="108"/>
      <c r="BD102" s="152"/>
      <c r="BE102" s="152"/>
    </row>
    <row r="103" spans="24:57">
      <c r="X103"/>
      <c r="AC103" s="111"/>
      <c r="AD103" s="158" t="s">
        <v>206</v>
      </c>
      <c r="AE103" s="111"/>
      <c r="AF103" s="111"/>
      <c r="AG103"/>
      <c r="AH103"/>
      <c r="AL103" s="108"/>
      <c r="AM103" s="205"/>
      <c r="AN103" s="108"/>
      <c r="AS103" s="151"/>
      <c r="AT103" s="108" t="s">
        <v>103</v>
      </c>
      <c r="AU103" s="108" t="s">
        <v>251</v>
      </c>
      <c r="AV103" s="201" t="s">
        <v>357</v>
      </c>
      <c r="AW103" s="151" t="s">
        <v>56</v>
      </c>
      <c r="AX103" s="151" t="s">
        <v>16</v>
      </c>
      <c r="AY103" s="151" t="s">
        <v>152</v>
      </c>
      <c r="AZ103" s="186"/>
      <c r="BA103" s="108"/>
      <c r="BB103" s="108"/>
      <c r="BC103" s="108"/>
      <c r="BD103" s="152"/>
      <c r="BE103" s="152"/>
    </row>
    <row r="104" spans="24:57">
      <c r="X104"/>
      <c r="AC104" s="111"/>
      <c r="AD104" s="114"/>
      <c r="AE104" s="111"/>
      <c r="AF104" s="127"/>
      <c r="AG104"/>
      <c r="AH104"/>
      <c r="AL104" s="108"/>
      <c r="AM104" s="205"/>
      <c r="AN104" s="108"/>
      <c r="AS104" s="151"/>
      <c r="AT104" s="108" t="s">
        <v>110</v>
      </c>
      <c r="AU104" s="108" t="s">
        <v>237</v>
      </c>
      <c r="AV104" s="108" t="s">
        <v>339</v>
      </c>
      <c r="AW104" s="151" t="s">
        <v>56</v>
      </c>
      <c r="AX104" s="151" t="s">
        <v>161</v>
      </c>
      <c r="AY104" s="151" t="s">
        <v>147</v>
      </c>
      <c r="AZ104" s="186"/>
      <c r="BA104" s="108"/>
      <c r="BB104" s="108"/>
      <c r="BC104" s="108"/>
      <c r="BD104" s="152"/>
      <c r="BE104" s="152"/>
    </row>
    <row r="105" spans="24:57">
      <c r="X105"/>
      <c r="AC105" s="111"/>
      <c r="AD105" s="156"/>
      <c r="AE105" s="111"/>
      <c r="AF105" s="111"/>
      <c r="AG105"/>
      <c r="AH105"/>
      <c r="AL105" s="108"/>
      <c r="AM105" s="205"/>
      <c r="AN105" s="108"/>
      <c r="AS105" s="151"/>
      <c r="AT105" s="108" t="s">
        <v>110</v>
      </c>
      <c r="AU105" s="108" t="s">
        <v>249</v>
      </c>
      <c r="AV105" s="108" t="s">
        <v>339</v>
      </c>
      <c r="AW105" s="151" t="s">
        <v>56</v>
      </c>
      <c r="AX105" s="151" t="s">
        <v>161</v>
      </c>
      <c r="AY105" s="151" t="s">
        <v>150</v>
      </c>
      <c r="AZ105" s="186"/>
      <c r="BA105" s="108"/>
      <c r="BB105" s="108"/>
      <c r="BC105" s="108"/>
      <c r="BD105" s="152"/>
      <c r="BE105" s="152"/>
    </row>
    <row r="106" spans="24:57">
      <c r="X106"/>
      <c r="AC106" s="111"/>
      <c r="AD106" s="156" t="s">
        <v>301</v>
      </c>
      <c r="AE106" s="111"/>
      <c r="AF106" s="111"/>
      <c r="AG106"/>
      <c r="AH106"/>
      <c r="AL106" s="108"/>
      <c r="AM106" s="205"/>
      <c r="AN106" s="108"/>
      <c r="AS106" s="151"/>
      <c r="AT106" s="108" t="s">
        <v>111</v>
      </c>
      <c r="AU106" s="108" t="s">
        <v>250</v>
      </c>
      <c r="AV106" s="108" t="s">
        <v>340</v>
      </c>
      <c r="AW106" s="151" t="s">
        <v>56</v>
      </c>
      <c r="AX106" s="151" t="s">
        <v>16</v>
      </c>
      <c r="AY106" s="151" t="s">
        <v>151</v>
      </c>
      <c r="AZ106" s="186"/>
      <c r="BA106" s="108"/>
      <c r="BB106" s="108"/>
      <c r="BC106" s="108"/>
      <c r="BD106" s="152"/>
      <c r="BE106" s="152"/>
    </row>
    <row r="107" spans="24:57">
      <c r="X107"/>
      <c r="AC107" s="111"/>
      <c r="AD107" s="157" t="s">
        <v>283</v>
      </c>
      <c r="AE107" s="111"/>
      <c r="AF107" s="111"/>
      <c r="AG107"/>
      <c r="AH107"/>
      <c r="AL107" s="108"/>
      <c r="AM107" s="205"/>
      <c r="AN107" s="108"/>
      <c r="AS107" s="151"/>
      <c r="AT107" s="108" t="s">
        <v>114</v>
      </c>
      <c r="AU107" s="108" t="s">
        <v>255</v>
      </c>
      <c r="AV107" s="108" t="s">
        <v>341</v>
      </c>
      <c r="AW107" s="151" t="s">
        <v>56</v>
      </c>
      <c r="AX107" s="151" t="s">
        <v>163</v>
      </c>
      <c r="AY107" s="151" t="s">
        <v>154</v>
      </c>
      <c r="AZ107" s="186"/>
      <c r="BA107" s="108"/>
      <c r="BB107" s="108"/>
      <c r="BC107" s="108"/>
      <c r="BD107" s="152"/>
      <c r="BE107" s="152"/>
    </row>
    <row r="108" spans="24:57">
      <c r="X108"/>
      <c r="AC108" s="111"/>
      <c r="AD108" s="157"/>
      <c r="AE108" s="111"/>
      <c r="AF108" s="111"/>
      <c r="AG108"/>
      <c r="AH108"/>
      <c r="AL108" s="108"/>
      <c r="AM108" s="205"/>
      <c r="AN108" s="108"/>
      <c r="AS108" s="151"/>
      <c r="AT108" s="108" t="s">
        <v>119</v>
      </c>
      <c r="AU108" s="108" t="s">
        <v>259</v>
      </c>
      <c r="AV108" s="108" t="s">
        <v>342</v>
      </c>
      <c r="AW108" s="151" t="s">
        <v>56</v>
      </c>
      <c r="AX108" s="151" t="s">
        <v>159</v>
      </c>
      <c r="AY108" s="151" t="s">
        <v>155</v>
      </c>
      <c r="AZ108" s="186"/>
      <c r="BA108" s="108"/>
      <c r="BB108" s="108"/>
      <c r="BC108" s="108"/>
      <c r="BD108" s="152"/>
      <c r="BE108" s="152"/>
    </row>
    <row r="109" spans="24:57">
      <c r="AM109" s="205"/>
      <c r="AT109" s="108" t="s">
        <v>120</v>
      </c>
      <c r="AU109" s="108" t="s">
        <v>260</v>
      </c>
      <c r="AV109" s="108" t="s">
        <v>343</v>
      </c>
      <c r="AW109" s="151" t="s">
        <v>56</v>
      </c>
      <c r="AX109" s="151" t="s">
        <v>159</v>
      </c>
      <c r="AY109" s="151" t="s">
        <v>156</v>
      </c>
      <c r="AZ109" s="186"/>
    </row>
    <row r="110" spans="24:57">
      <c r="AM110" s="205"/>
      <c r="AT110" s="108" t="s">
        <v>121</v>
      </c>
      <c r="AU110" s="108" t="s">
        <v>261</v>
      </c>
      <c r="AV110" s="108" t="s">
        <v>344</v>
      </c>
      <c r="AW110" s="151" t="s">
        <v>56</v>
      </c>
      <c r="AX110" s="151" t="s">
        <v>159</v>
      </c>
      <c r="AY110" s="151" t="s">
        <v>157</v>
      </c>
      <c r="AZ110" s="186"/>
    </row>
    <row r="111" spans="24:57">
      <c r="AM111" s="205"/>
    </row>
    <row r="112" spans="24:57">
      <c r="AM112" s="205"/>
    </row>
    <row r="113" spans="39:39">
      <c r="AM113" s="205"/>
    </row>
    <row r="114" spans="39:39">
      <c r="AM114" s="205"/>
    </row>
    <row r="115" spans="39:39">
      <c r="AM115" s="205"/>
    </row>
    <row r="116" spans="39:39">
      <c r="AM116" s="205"/>
    </row>
    <row r="117" spans="39:39">
      <c r="AM117" s="205"/>
    </row>
    <row r="118" spans="39:39">
      <c r="AM118" s="205"/>
    </row>
    <row r="119" spans="39:39">
      <c r="AM119" s="205"/>
    </row>
    <row r="120" spans="39:39">
      <c r="AM120" s="205"/>
    </row>
    <row r="121" spans="39:39">
      <c r="AM121" s="205"/>
    </row>
    <row r="122" spans="39:39">
      <c r="AM122" s="205"/>
    </row>
    <row r="123" spans="39:39">
      <c r="AM123" s="205"/>
    </row>
    <row r="124" spans="39:39">
      <c r="AM124" s="205"/>
    </row>
    <row r="125" spans="39:39">
      <c r="AM125" s="205"/>
    </row>
    <row r="126" spans="39:39">
      <c r="AM126" s="205"/>
    </row>
    <row r="127" spans="39:39">
      <c r="AM127" s="205"/>
    </row>
    <row r="128" spans="39:39">
      <c r="AM128" s="205"/>
    </row>
    <row r="129" spans="39:39">
      <c r="AM129" s="205"/>
    </row>
    <row r="130" spans="39:39">
      <c r="AM130" s="205"/>
    </row>
    <row r="131" spans="39:39">
      <c r="AM131" s="205"/>
    </row>
    <row r="132" spans="39:39">
      <c r="AM132" s="205"/>
    </row>
    <row r="133" spans="39:39">
      <c r="AM133" s="205"/>
    </row>
    <row r="134" spans="39:39">
      <c r="AM134" s="205"/>
    </row>
    <row r="135" spans="39:39">
      <c r="AM135" s="205"/>
    </row>
    <row r="136" spans="39:39">
      <c r="AM136" s="205"/>
    </row>
    <row r="137" spans="39:39">
      <c r="AM137" s="205"/>
    </row>
    <row r="138" spans="39:39">
      <c r="AM138" s="205"/>
    </row>
    <row r="139" spans="39:39">
      <c r="AM139" s="205"/>
    </row>
    <row r="140" spans="39:39">
      <c r="AM140" s="205"/>
    </row>
    <row r="141" spans="39:39">
      <c r="AM141" s="205"/>
    </row>
    <row r="142" spans="39:39">
      <c r="AM142" s="205"/>
    </row>
    <row r="143" spans="39:39">
      <c r="AM143" s="205"/>
    </row>
    <row r="144" spans="39:39">
      <c r="AM144" s="205"/>
    </row>
    <row r="145" spans="39:39">
      <c r="AM145" s="205"/>
    </row>
    <row r="146" spans="39:39">
      <c r="AM146" s="205"/>
    </row>
    <row r="147" spans="39:39">
      <c r="AM147" s="205"/>
    </row>
    <row r="148" spans="39:39">
      <c r="AM148" s="205"/>
    </row>
    <row r="149" spans="39:39">
      <c r="AM149" s="205"/>
    </row>
    <row r="150" spans="39:39">
      <c r="AM150" s="205"/>
    </row>
    <row r="151" spans="39:39">
      <c r="AM151" s="205"/>
    </row>
    <row r="152" spans="39:39">
      <c r="AM152" s="205"/>
    </row>
    <row r="153" spans="39:39">
      <c r="AM153" s="205"/>
    </row>
    <row r="154" spans="39:39">
      <c r="AM154" s="205"/>
    </row>
    <row r="155" spans="39:39">
      <c r="AM155" s="205"/>
    </row>
    <row r="156" spans="39:39">
      <c r="AM156" s="205"/>
    </row>
    <row r="157" spans="39:39">
      <c r="AM157" s="205"/>
    </row>
    <row r="158" spans="39:39">
      <c r="AM158" s="205"/>
    </row>
    <row r="159" spans="39:39">
      <c r="AM159" s="205"/>
    </row>
    <row r="160" spans="39:39">
      <c r="AM160" s="205"/>
    </row>
    <row r="161" spans="39:39">
      <c r="AM161" s="205"/>
    </row>
    <row r="162" spans="39:39">
      <c r="AM162" s="205"/>
    </row>
    <row r="163" spans="39:39">
      <c r="AM163" s="205"/>
    </row>
    <row r="164" spans="39:39">
      <c r="AM164" s="205"/>
    </row>
    <row r="165" spans="39:39">
      <c r="AM165" s="205"/>
    </row>
    <row r="166" spans="39:39">
      <c r="AM166" s="205"/>
    </row>
    <row r="167" spans="39:39">
      <c r="AM167" s="205"/>
    </row>
    <row r="168" spans="39:39">
      <c r="AM168" s="205"/>
    </row>
    <row r="169" spans="39:39">
      <c r="AM169" s="205"/>
    </row>
    <row r="170" spans="39:39">
      <c r="AM170" s="205"/>
    </row>
    <row r="171" spans="39:39">
      <c r="AM171" s="205"/>
    </row>
    <row r="172" spans="39:39">
      <c r="AM172" s="205"/>
    </row>
    <row r="173" spans="39:39">
      <c r="AM173" s="205"/>
    </row>
    <row r="174" spans="39:39">
      <c r="AM174" s="205"/>
    </row>
    <row r="175" spans="39:39">
      <c r="AM175" s="205"/>
    </row>
    <row r="176" spans="39:39">
      <c r="AM176" s="205"/>
    </row>
    <row r="177" spans="39:39">
      <c r="AM177" s="205"/>
    </row>
    <row r="178" spans="39:39">
      <c r="AM178" s="205"/>
    </row>
    <row r="179" spans="39:39">
      <c r="AM179" s="205"/>
    </row>
    <row r="180" spans="39:39">
      <c r="AM180" s="205"/>
    </row>
    <row r="181" spans="39:39">
      <c r="AM181" s="205"/>
    </row>
    <row r="182" spans="39:39">
      <c r="AM182" s="205"/>
    </row>
    <row r="183" spans="39:39">
      <c r="AM183" s="205"/>
    </row>
    <row r="184" spans="39:39">
      <c r="AM184" s="205"/>
    </row>
    <row r="185" spans="39:39">
      <c r="AM185" s="205"/>
    </row>
    <row r="186" spans="39:39">
      <c r="AM186" s="205"/>
    </row>
    <row r="187" spans="39:39">
      <c r="AM187" s="205"/>
    </row>
    <row r="188" spans="39:39">
      <c r="AM188" s="205"/>
    </row>
    <row r="189" spans="39:39">
      <c r="AM189" s="205"/>
    </row>
    <row r="190" spans="39:39">
      <c r="AM190" s="205"/>
    </row>
    <row r="191" spans="39:39">
      <c r="AM191" s="205"/>
    </row>
    <row r="192" spans="39:39">
      <c r="AM192" s="205"/>
    </row>
    <row r="193" spans="39:39">
      <c r="AM193" s="205"/>
    </row>
    <row r="194" spans="39:39">
      <c r="AM194" s="205"/>
    </row>
    <row r="195" spans="39:39">
      <c r="AM195" s="205"/>
    </row>
    <row r="196" spans="39:39">
      <c r="AM196" s="205"/>
    </row>
    <row r="197" spans="39:39">
      <c r="AM197" s="205"/>
    </row>
    <row r="198" spans="39:39">
      <c r="AM198" s="205"/>
    </row>
    <row r="199" spans="39:39">
      <c r="AM199" s="205"/>
    </row>
    <row r="200" spans="39:39">
      <c r="AM200" s="205"/>
    </row>
    <row r="201" spans="39:39">
      <c r="AM201" s="205"/>
    </row>
    <row r="202" spans="39:39">
      <c r="AM202" s="205"/>
    </row>
    <row r="203" spans="39:39">
      <c r="AM203" s="205"/>
    </row>
    <row r="204" spans="39:39">
      <c r="AM204" s="205"/>
    </row>
    <row r="205" spans="39:39">
      <c r="AM205" s="205"/>
    </row>
    <row r="206" spans="39:39">
      <c r="AM206" s="205"/>
    </row>
    <row r="207" spans="39:39">
      <c r="AM207" s="205"/>
    </row>
    <row r="208" spans="39:39">
      <c r="AM208" s="205"/>
    </row>
    <row r="209" spans="39:39">
      <c r="AM209" s="205"/>
    </row>
    <row r="210" spans="39:39">
      <c r="AM210" s="205"/>
    </row>
    <row r="211" spans="39:39">
      <c r="AM211" s="205"/>
    </row>
    <row r="212" spans="39:39">
      <c r="AM212" s="205"/>
    </row>
    <row r="213" spans="39:39">
      <c r="AM213" s="205"/>
    </row>
    <row r="214" spans="39:39">
      <c r="AM214" s="205"/>
    </row>
    <row r="215" spans="39:39">
      <c r="AM215" s="205"/>
    </row>
    <row r="216" spans="39:39">
      <c r="AM216" s="205"/>
    </row>
    <row r="217" spans="39:39">
      <c r="AM217" s="205"/>
    </row>
    <row r="218" spans="39:39">
      <c r="AM218" s="205"/>
    </row>
    <row r="219" spans="39:39">
      <c r="AM219" s="205"/>
    </row>
    <row r="220" spans="39:39">
      <c r="AM220" s="205"/>
    </row>
    <row r="221" spans="39:39">
      <c r="AM221" s="205"/>
    </row>
    <row r="222" spans="39:39">
      <c r="AM222" s="205"/>
    </row>
    <row r="223" spans="39:39">
      <c r="AM223" s="205"/>
    </row>
    <row r="224" spans="39:39">
      <c r="AM224" s="205"/>
    </row>
    <row r="225" spans="39:39">
      <c r="AM225" s="205"/>
    </row>
    <row r="226" spans="39:39">
      <c r="AM226" s="205"/>
    </row>
    <row r="227" spans="39:39">
      <c r="AM227" s="205"/>
    </row>
    <row r="228" spans="39:39">
      <c r="AM228" s="205"/>
    </row>
    <row r="229" spans="39:39">
      <c r="AM229" s="205"/>
    </row>
    <row r="230" spans="39:39">
      <c r="AM230" s="205"/>
    </row>
    <row r="231" spans="39:39">
      <c r="AM231" s="205"/>
    </row>
    <row r="232" spans="39:39">
      <c r="AM232" s="205"/>
    </row>
    <row r="233" spans="39:39">
      <c r="AM233" s="205"/>
    </row>
    <row r="234" spans="39:39">
      <c r="AM234" s="205"/>
    </row>
    <row r="235" spans="39:39">
      <c r="AM235" s="205"/>
    </row>
    <row r="236" spans="39:39">
      <c r="AM236" s="205"/>
    </row>
    <row r="237" spans="39:39">
      <c r="AM237" s="205"/>
    </row>
    <row r="238" spans="39:39">
      <c r="AM238" s="205"/>
    </row>
    <row r="239" spans="39:39">
      <c r="AM239" s="205"/>
    </row>
    <row r="240" spans="39:39">
      <c r="AM240" s="205"/>
    </row>
    <row r="241" spans="39:39">
      <c r="AM241" s="205"/>
    </row>
    <row r="242" spans="39:39">
      <c r="AM242" s="205"/>
    </row>
    <row r="243" spans="39:39">
      <c r="AM243" s="205"/>
    </row>
    <row r="244" spans="39:39">
      <c r="AM244" s="205"/>
    </row>
    <row r="245" spans="39:39">
      <c r="AM245" s="205"/>
    </row>
    <row r="246" spans="39:39">
      <c r="AM246" s="205"/>
    </row>
    <row r="247" spans="39:39">
      <c r="AM247" s="205"/>
    </row>
    <row r="248" spans="39:39">
      <c r="AM248" s="205"/>
    </row>
    <row r="249" spans="39:39">
      <c r="AM249" s="205"/>
    </row>
    <row r="250" spans="39:39">
      <c r="AM250" s="205"/>
    </row>
    <row r="251" spans="39:39">
      <c r="AM251" s="205"/>
    </row>
    <row r="252" spans="39:39">
      <c r="AM252" s="205"/>
    </row>
    <row r="253" spans="39:39">
      <c r="AM253" s="205"/>
    </row>
    <row r="254" spans="39:39">
      <c r="AM254" s="205"/>
    </row>
    <row r="255" spans="39:39">
      <c r="AM255" s="205"/>
    </row>
    <row r="256" spans="39:39">
      <c r="AM256" s="205"/>
    </row>
    <row r="257" spans="39:39">
      <c r="AM257" s="205"/>
    </row>
    <row r="258" spans="39:39">
      <c r="AM258" s="205"/>
    </row>
    <row r="259" spans="39:39">
      <c r="AM259" s="205"/>
    </row>
    <row r="260" spans="39:39">
      <c r="AM260" s="205"/>
    </row>
    <row r="261" spans="39:39">
      <c r="AM261" s="205"/>
    </row>
    <row r="262" spans="39:39">
      <c r="AM262" s="205"/>
    </row>
    <row r="263" spans="39:39">
      <c r="AM263" s="205"/>
    </row>
    <row r="264" spans="39:39">
      <c r="AM264" s="205"/>
    </row>
    <row r="265" spans="39:39">
      <c r="AM265" s="205"/>
    </row>
    <row r="266" spans="39:39">
      <c r="AM266" s="205"/>
    </row>
    <row r="267" spans="39:39">
      <c r="AM267" s="205"/>
    </row>
    <row r="268" spans="39:39">
      <c r="AM268" s="205"/>
    </row>
    <row r="269" spans="39:39">
      <c r="AM269" s="205"/>
    </row>
    <row r="270" spans="39:39">
      <c r="AM270" s="205"/>
    </row>
    <row r="271" spans="39:39">
      <c r="AM271" s="205"/>
    </row>
    <row r="272" spans="39:39">
      <c r="AM272" s="205"/>
    </row>
    <row r="273" spans="39:39">
      <c r="AM273" s="205"/>
    </row>
    <row r="274" spans="39:39">
      <c r="AM274" s="205"/>
    </row>
    <row r="275" spans="39:39">
      <c r="AM275" s="205"/>
    </row>
    <row r="276" spans="39:39">
      <c r="AM276" s="205"/>
    </row>
    <row r="277" spans="39:39">
      <c r="AM277" s="205"/>
    </row>
    <row r="278" spans="39:39">
      <c r="AM278" s="205"/>
    </row>
    <row r="279" spans="39:39">
      <c r="AM279" s="205"/>
    </row>
    <row r="280" spans="39:39">
      <c r="AM280" s="205"/>
    </row>
    <row r="281" spans="39:39">
      <c r="AM281" s="205"/>
    </row>
    <row r="282" spans="39:39">
      <c r="AM282" s="205"/>
    </row>
    <row r="283" spans="39:39">
      <c r="AM283" s="205"/>
    </row>
    <row r="284" spans="39:39">
      <c r="AM284" s="205"/>
    </row>
    <row r="285" spans="39:39">
      <c r="AM285" s="205"/>
    </row>
    <row r="286" spans="39:39">
      <c r="AM286" s="205"/>
    </row>
    <row r="287" spans="39:39">
      <c r="AM287" s="205"/>
    </row>
    <row r="288" spans="39:39">
      <c r="AM288" s="205"/>
    </row>
    <row r="289" spans="39:39">
      <c r="AM289" s="205"/>
    </row>
    <row r="290" spans="39:39">
      <c r="AM290" s="205"/>
    </row>
    <row r="291" spans="39:39">
      <c r="AM291" s="205"/>
    </row>
    <row r="292" spans="39:39">
      <c r="AM292" s="205"/>
    </row>
    <row r="293" spans="39:39">
      <c r="AM293" s="205"/>
    </row>
    <row r="294" spans="39:39">
      <c r="AM294" s="205"/>
    </row>
    <row r="295" spans="39:39">
      <c r="AM295" s="205"/>
    </row>
    <row r="296" spans="39:39">
      <c r="AM296" s="205"/>
    </row>
    <row r="297" spans="39:39">
      <c r="AM297" s="205"/>
    </row>
    <row r="298" spans="39:39">
      <c r="AM298" s="205"/>
    </row>
    <row r="299" spans="39:39">
      <c r="AM299" s="205"/>
    </row>
    <row r="300" spans="39:39">
      <c r="AM300" s="205"/>
    </row>
    <row r="301" spans="39:39">
      <c r="AM301" s="205"/>
    </row>
    <row r="302" spans="39:39">
      <c r="AM302" s="205"/>
    </row>
    <row r="303" spans="39:39">
      <c r="AM303" s="205"/>
    </row>
    <row r="304" spans="39:39">
      <c r="AM304" s="205"/>
    </row>
    <row r="305" spans="39:39">
      <c r="AM305" s="205"/>
    </row>
    <row r="306" spans="39:39">
      <c r="AM306" s="205"/>
    </row>
    <row r="307" spans="39:39">
      <c r="AM307" s="205"/>
    </row>
    <row r="308" spans="39:39">
      <c r="AM308" s="205"/>
    </row>
    <row r="309" spans="39:39">
      <c r="AM309" s="205"/>
    </row>
    <row r="310" spans="39:39">
      <c r="AM310" s="205"/>
    </row>
    <row r="311" spans="39:39">
      <c r="AM311" s="205"/>
    </row>
    <row r="312" spans="39:39">
      <c r="AM312" s="205"/>
    </row>
    <row r="313" spans="39:39">
      <c r="AM313" s="205"/>
    </row>
    <row r="314" spans="39:39">
      <c r="AM314" s="205"/>
    </row>
    <row r="315" spans="39:39">
      <c r="AM315" s="205"/>
    </row>
    <row r="316" spans="39:39">
      <c r="AM316" s="205"/>
    </row>
    <row r="317" spans="39:39">
      <c r="AM317" s="205"/>
    </row>
    <row r="318" spans="39:39">
      <c r="AM318" s="205"/>
    </row>
    <row r="319" spans="39:39">
      <c r="AM319" s="205"/>
    </row>
    <row r="320" spans="39:39">
      <c r="AM320" s="205"/>
    </row>
    <row r="321" spans="39:39">
      <c r="AM321" s="205"/>
    </row>
    <row r="322" spans="39:39">
      <c r="AM322" s="205"/>
    </row>
    <row r="323" spans="39:39">
      <c r="AM323" s="205"/>
    </row>
    <row r="324" spans="39:39">
      <c r="AM324" s="205"/>
    </row>
    <row r="325" spans="39:39">
      <c r="AM325" s="205"/>
    </row>
    <row r="326" spans="39:39">
      <c r="AM326" s="205"/>
    </row>
    <row r="327" spans="39:39">
      <c r="AM327" s="205"/>
    </row>
    <row r="328" spans="39:39">
      <c r="AM328" s="205"/>
    </row>
    <row r="329" spans="39:39">
      <c r="AM329" s="205"/>
    </row>
    <row r="330" spans="39:39">
      <c r="AM330" s="205"/>
    </row>
    <row r="331" spans="39:39">
      <c r="AM331" s="205"/>
    </row>
    <row r="332" spans="39:39">
      <c r="AM332" s="205"/>
    </row>
    <row r="333" spans="39:39">
      <c r="AM333" s="205"/>
    </row>
    <row r="334" spans="39:39">
      <c r="AM334" s="205"/>
    </row>
    <row r="335" spans="39:39">
      <c r="AM335" s="205"/>
    </row>
    <row r="336" spans="39:39">
      <c r="AM336" s="205"/>
    </row>
    <row r="337" spans="39:39">
      <c r="AM337" s="205"/>
    </row>
    <row r="338" spans="39:39">
      <c r="AM338" s="205"/>
    </row>
    <row r="339" spans="39:39">
      <c r="AM339" s="205"/>
    </row>
    <row r="340" spans="39:39">
      <c r="AM340" s="205"/>
    </row>
    <row r="341" spans="39:39">
      <c r="AM341" s="205"/>
    </row>
    <row r="342" spans="39:39">
      <c r="AM342" s="205"/>
    </row>
    <row r="343" spans="39:39">
      <c r="AM343" s="205"/>
    </row>
    <row r="344" spans="39:39">
      <c r="AM344" s="205"/>
    </row>
    <row r="345" spans="39:39">
      <c r="AM345" s="205"/>
    </row>
    <row r="346" spans="39:39">
      <c r="AM346" s="205"/>
    </row>
    <row r="347" spans="39:39">
      <c r="AM347" s="205"/>
    </row>
    <row r="348" spans="39:39">
      <c r="AM348" s="205"/>
    </row>
    <row r="349" spans="39:39">
      <c r="AM349" s="205"/>
    </row>
    <row r="350" spans="39:39">
      <c r="AM350" s="205"/>
    </row>
    <row r="351" spans="39:39">
      <c r="AM351" s="205"/>
    </row>
    <row r="352" spans="39:39">
      <c r="AM352" s="205"/>
    </row>
    <row r="353" spans="39:39">
      <c r="AM353" s="205"/>
    </row>
    <row r="354" spans="39:39">
      <c r="AM354" s="205"/>
    </row>
    <row r="355" spans="39:39">
      <c r="AM355" s="205"/>
    </row>
    <row r="356" spans="39:39">
      <c r="AM356" s="205"/>
    </row>
    <row r="357" spans="39:39">
      <c r="AM357" s="205"/>
    </row>
    <row r="358" spans="39:39">
      <c r="AM358" s="205"/>
    </row>
    <row r="359" spans="39:39">
      <c r="AM359" s="205"/>
    </row>
    <row r="360" spans="39:39">
      <c r="AM360" s="205"/>
    </row>
    <row r="361" spans="39:39">
      <c r="AM361" s="205"/>
    </row>
    <row r="362" spans="39:39">
      <c r="AM362" s="205"/>
    </row>
    <row r="363" spans="39:39">
      <c r="AM363" s="205"/>
    </row>
    <row r="364" spans="39:39">
      <c r="AM364" s="205"/>
    </row>
    <row r="365" spans="39:39">
      <c r="AM365" s="205"/>
    </row>
    <row r="366" spans="39:39">
      <c r="AM366" s="205"/>
    </row>
    <row r="367" spans="39:39">
      <c r="AM367" s="205"/>
    </row>
    <row r="368" spans="39:39">
      <c r="AM368" s="205"/>
    </row>
    <row r="369" spans="39:39">
      <c r="AM369" s="205"/>
    </row>
    <row r="370" spans="39:39">
      <c r="AM370" s="205"/>
    </row>
    <row r="371" spans="39:39">
      <c r="AM371" s="205"/>
    </row>
    <row r="372" spans="39:39">
      <c r="AM372" s="205"/>
    </row>
    <row r="373" spans="39:39">
      <c r="AM373" s="205"/>
    </row>
    <row r="374" spans="39:39">
      <c r="AM374" s="205"/>
    </row>
    <row r="375" spans="39:39">
      <c r="AM375" s="205"/>
    </row>
    <row r="376" spans="39:39">
      <c r="AM376" s="205"/>
    </row>
    <row r="377" spans="39:39">
      <c r="AM377" s="205"/>
    </row>
    <row r="378" spans="39:39">
      <c r="AM378" s="205"/>
    </row>
    <row r="379" spans="39:39">
      <c r="AM379" s="205"/>
    </row>
    <row r="380" spans="39:39">
      <c r="AM380" s="205"/>
    </row>
    <row r="381" spans="39:39">
      <c r="AM381" s="205"/>
    </row>
    <row r="382" spans="39:39">
      <c r="AM382" s="205"/>
    </row>
    <row r="383" spans="39:39">
      <c r="AM383" s="205"/>
    </row>
    <row r="384" spans="39:39">
      <c r="AM384" s="205"/>
    </row>
    <row r="385" spans="39:39">
      <c r="AM385" s="205"/>
    </row>
    <row r="386" spans="39:39">
      <c r="AM386" s="205"/>
    </row>
    <row r="387" spans="39:39">
      <c r="AM387" s="205"/>
    </row>
    <row r="388" spans="39:39">
      <c r="AM388" s="205"/>
    </row>
    <row r="389" spans="39:39">
      <c r="AM389" s="205"/>
    </row>
    <row r="390" spans="39:39">
      <c r="AM390" s="205"/>
    </row>
    <row r="391" spans="39:39">
      <c r="AM391" s="205"/>
    </row>
    <row r="392" spans="39:39">
      <c r="AM392" s="205"/>
    </row>
    <row r="393" spans="39:39">
      <c r="AM393" s="205"/>
    </row>
    <row r="394" spans="39:39">
      <c r="AM394" s="205"/>
    </row>
    <row r="395" spans="39:39">
      <c r="AM395" s="205"/>
    </row>
    <row r="396" spans="39:39">
      <c r="AM396" s="205"/>
    </row>
    <row r="397" spans="39:39">
      <c r="AM397" s="205"/>
    </row>
    <row r="398" spans="39:39">
      <c r="AM398" s="205"/>
    </row>
    <row r="399" spans="39:39">
      <c r="AM399" s="205"/>
    </row>
    <row r="400" spans="39:39">
      <c r="AM400" s="205"/>
    </row>
    <row r="401" spans="39:39">
      <c r="AM401" s="205"/>
    </row>
    <row r="402" spans="39:39">
      <c r="AM402" s="205"/>
    </row>
    <row r="403" spans="39:39">
      <c r="AM403" s="205"/>
    </row>
    <row r="404" spans="39:39">
      <c r="AM404" s="205"/>
    </row>
    <row r="405" spans="39:39">
      <c r="AM405" s="205"/>
    </row>
    <row r="406" spans="39:39">
      <c r="AM406" s="205"/>
    </row>
    <row r="407" spans="39:39">
      <c r="AM407" s="205"/>
    </row>
    <row r="408" spans="39:39">
      <c r="AM408" s="205"/>
    </row>
    <row r="409" spans="39:39">
      <c r="AM409" s="205"/>
    </row>
    <row r="410" spans="39:39">
      <c r="AM410" s="205"/>
    </row>
    <row r="411" spans="39:39">
      <c r="AM411" s="205"/>
    </row>
    <row r="412" spans="39:39">
      <c r="AM412" s="205"/>
    </row>
    <row r="413" spans="39:39">
      <c r="AM413" s="205"/>
    </row>
    <row r="414" spans="39:39">
      <c r="AM414" s="205"/>
    </row>
    <row r="415" spans="39:39">
      <c r="AM415" s="205"/>
    </row>
    <row r="416" spans="39:39">
      <c r="AM416" s="205"/>
    </row>
    <row r="417" spans="39:39">
      <c r="AM417" s="205"/>
    </row>
    <row r="418" spans="39:39">
      <c r="AM418" s="205"/>
    </row>
    <row r="419" spans="39:39">
      <c r="AM419" s="205"/>
    </row>
    <row r="420" spans="39:39">
      <c r="AM420" s="205"/>
    </row>
    <row r="421" spans="39:39">
      <c r="AM421" s="205"/>
    </row>
    <row r="422" spans="39:39">
      <c r="AM422" s="205"/>
    </row>
    <row r="423" spans="39:39">
      <c r="AM423" s="205"/>
    </row>
    <row r="424" spans="39:39">
      <c r="AM424" s="205"/>
    </row>
    <row r="425" spans="39:39">
      <c r="AM425" s="205"/>
    </row>
    <row r="426" spans="39:39">
      <c r="AM426" s="205"/>
    </row>
    <row r="427" spans="39:39">
      <c r="AM427" s="205"/>
    </row>
    <row r="428" spans="39:39">
      <c r="AM428" s="205"/>
    </row>
    <row r="429" spans="39:39">
      <c r="AM429" s="205"/>
    </row>
    <row r="430" spans="39:39">
      <c r="AM430" s="205"/>
    </row>
    <row r="431" spans="39:39">
      <c r="AM431" s="205"/>
    </row>
    <row r="432" spans="39:39">
      <c r="AM432" s="205"/>
    </row>
    <row r="433" spans="39:39">
      <c r="AM433" s="205"/>
    </row>
    <row r="434" spans="39:39">
      <c r="AM434" s="205"/>
    </row>
    <row r="435" spans="39:39">
      <c r="AM435" s="205"/>
    </row>
    <row r="436" spans="39:39">
      <c r="AM436" s="205"/>
    </row>
    <row r="437" spans="39:39">
      <c r="AM437" s="205"/>
    </row>
    <row r="438" spans="39:39">
      <c r="AM438" s="205"/>
    </row>
    <row r="439" spans="39:39">
      <c r="AM439" s="205"/>
    </row>
    <row r="440" spans="39:39">
      <c r="AM440" s="205"/>
    </row>
    <row r="441" spans="39:39">
      <c r="AM441" s="205"/>
    </row>
    <row r="442" spans="39:39">
      <c r="AM442" s="205"/>
    </row>
    <row r="443" spans="39:39">
      <c r="AM443" s="205"/>
    </row>
    <row r="444" spans="39:39">
      <c r="AM444" s="205"/>
    </row>
    <row r="445" spans="39:39">
      <c r="AM445" s="205"/>
    </row>
    <row r="446" spans="39:39">
      <c r="AM446" s="205"/>
    </row>
    <row r="447" spans="39:39">
      <c r="AM447" s="205"/>
    </row>
    <row r="448" spans="39:39">
      <c r="AM448" s="205"/>
    </row>
    <row r="449" spans="39:39">
      <c r="AM449" s="205"/>
    </row>
    <row r="450" spans="39:39">
      <c r="AM450" s="205"/>
    </row>
    <row r="451" spans="39:39">
      <c r="AM451" s="205"/>
    </row>
    <row r="452" spans="39:39">
      <c r="AM452" s="205"/>
    </row>
    <row r="453" spans="39:39">
      <c r="AM453" s="205"/>
    </row>
    <row r="454" spans="39:39">
      <c r="AM454" s="205"/>
    </row>
    <row r="455" spans="39:39">
      <c r="AM455" s="205"/>
    </row>
    <row r="456" spans="39:39">
      <c r="AM456" s="205"/>
    </row>
    <row r="457" spans="39:39">
      <c r="AM457" s="205"/>
    </row>
    <row r="458" spans="39:39">
      <c r="AM458" s="205"/>
    </row>
    <row r="459" spans="39:39">
      <c r="AM459" s="205"/>
    </row>
    <row r="460" spans="39:39">
      <c r="AM460" s="205"/>
    </row>
    <row r="461" spans="39:39">
      <c r="AM461" s="205"/>
    </row>
    <row r="462" spans="39:39">
      <c r="AM462" s="205"/>
    </row>
    <row r="463" spans="39:39">
      <c r="AM463" s="205"/>
    </row>
    <row r="464" spans="39:39">
      <c r="AM464" s="205"/>
    </row>
    <row r="465" spans="39:39">
      <c r="AM465" s="205"/>
    </row>
    <row r="466" spans="39:39">
      <c r="AM466" s="205"/>
    </row>
    <row r="467" spans="39:39">
      <c r="AM467" s="205"/>
    </row>
    <row r="468" spans="39:39">
      <c r="AM468" s="205"/>
    </row>
    <row r="469" spans="39:39">
      <c r="AM469" s="205"/>
    </row>
    <row r="470" spans="39:39">
      <c r="AM470" s="205"/>
    </row>
    <row r="471" spans="39:39">
      <c r="AM471" s="205"/>
    </row>
    <row r="472" spans="39:39">
      <c r="AM472" s="205"/>
    </row>
    <row r="473" spans="39:39">
      <c r="AM473" s="205"/>
    </row>
    <row r="474" spans="39:39">
      <c r="AM474" s="205"/>
    </row>
    <row r="475" spans="39:39">
      <c r="AM475" s="205"/>
    </row>
    <row r="476" spans="39:39">
      <c r="AM476" s="205"/>
    </row>
    <row r="477" spans="39:39">
      <c r="AM477" s="205"/>
    </row>
    <row r="478" spans="39:39">
      <c r="AM478" s="205"/>
    </row>
    <row r="479" spans="39:39">
      <c r="AM479" s="205"/>
    </row>
    <row r="480" spans="39:39">
      <c r="AM480" s="205"/>
    </row>
    <row r="481" spans="39:39">
      <c r="AM481" s="205"/>
    </row>
    <row r="482" spans="39:39">
      <c r="AM482" s="205"/>
    </row>
    <row r="483" spans="39:39">
      <c r="AM483" s="205"/>
    </row>
    <row r="484" spans="39:39">
      <c r="AM484" s="205"/>
    </row>
    <row r="485" spans="39:39">
      <c r="AM485" s="205"/>
    </row>
    <row r="486" spans="39:39">
      <c r="AM486" s="205"/>
    </row>
    <row r="487" spans="39:39">
      <c r="AM487" s="205"/>
    </row>
    <row r="488" spans="39:39">
      <c r="AM488" s="205"/>
    </row>
    <row r="489" spans="39:39">
      <c r="AM489" s="205"/>
    </row>
    <row r="490" spans="39:39">
      <c r="AM490" s="205"/>
    </row>
    <row r="491" spans="39:39">
      <c r="AM491" s="205"/>
    </row>
    <row r="492" spans="39:39">
      <c r="AM492" s="205"/>
    </row>
    <row r="493" spans="39:39">
      <c r="AM493" s="205"/>
    </row>
    <row r="494" spans="39:39">
      <c r="AM494" s="205"/>
    </row>
    <row r="495" spans="39:39">
      <c r="AM495" s="205"/>
    </row>
    <row r="496" spans="39:39">
      <c r="AM496" s="205"/>
    </row>
    <row r="497" spans="39:39">
      <c r="AM497" s="205"/>
    </row>
    <row r="498" spans="39:39">
      <c r="AM498" s="205"/>
    </row>
    <row r="499" spans="39:39">
      <c r="AM499" s="205"/>
    </row>
    <row r="500" spans="39:39">
      <c r="AM500" s="205"/>
    </row>
    <row r="501" spans="39:39">
      <c r="AM501" s="205"/>
    </row>
    <row r="502" spans="39:39">
      <c r="AM502" s="205"/>
    </row>
    <row r="503" spans="39:39">
      <c r="AM503" s="205"/>
    </row>
    <row r="504" spans="39:39">
      <c r="AM504" s="205"/>
    </row>
    <row r="505" spans="39:39">
      <c r="AM505" s="205"/>
    </row>
    <row r="506" spans="39:39">
      <c r="AM506" s="205"/>
    </row>
    <row r="507" spans="39:39">
      <c r="AM507" s="205"/>
    </row>
    <row r="508" spans="39:39">
      <c r="AM508" s="205"/>
    </row>
    <row r="509" spans="39:39">
      <c r="AM509" s="205"/>
    </row>
    <row r="510" spans="39:39">
      <c r="AM510" s="205"/>
    </row>
    <row r="511" spans="39:39">
      <c r="AM511" s="205"/>
    </row>
    <row r="512" spans="39:39">
      <c r="AM512" s="205"/>
    </row>
    <row r="513" spans="39:39">
      <c r="AM513" s="205"/>
    </row>
    <row r="514" spans="39:39">
      <c r="AM514" s="205"/>
    </row>
    <row r="515" spans="39:39">
      <c r="AM515" s="205"/>
    </row>
    <row r="516" spans="39:39">
      <c r="AM516" s="205"/>
    </row>
    <row r="517" spans="39:39">
      <c r="AM517" s="205"/>
    </row>
    <row r="518" spans="39:39">
      <c r="AM518" s="205"/>
    </row>
    <row r="519" spans="39:39">
      <c r="AM519" s="205"/>
    </row>
    <row r="520" spans="39:39">
      <c r="AM520" s="205"/>
    </row>
    <row r="521" spans="39:39">
      <c r="AM521" s="205"/>
    </row>
    <row r="522" spans="39:39">
      <c r="AM522" s="205"/>
    </row>
    <row r="523" spans="39:39">
      <c r="AM523" s="205"/>
    </row>
    <row r="524" spans="39:39">
      <c r="AM524" s="205"/>
    </row>
    <row r="525" spans="39:39">
      <c r="AM525" s="205"/>
    </row>
    <row r="526" spans="39:39">
      <c r="AM526" s="205"/>
    </row>
    <row r="527" spans="39:39">
      <c r="AM527" s="205"/>
    </row>
    <row r="528" spans="39:39">
      <c r="AM528" s="205"/>
    </row>
    <row r="529" spans="39:39">
      <c r="AM529" s="205"/>
    </row>
    <row r="530" spans="39:39">
      <c r="AM530" s="205"/>
    </row>
    <row r="531" spans="39:39">
      <c r="AM531" s="205"/>
    </row>
    <row r="532" spans="39:39">
      <c r="AM532" s="205"/>
    </row>
    <row r="533" spans="39:39">
      <c r="AM533" s="205"/>
    </row>
    <row r="534" spans="39:39">
      <c r="AM534" s="205"/>
    </row>
    <row r="535" spans="39:39">
      <c r="AM535" s="205"/>
    </row>
    <row r="536" spans="39:39">
      <c r="AM536" s="205"/>
    </row>
    <row r="537" spans="39:39">
      <c r="AM537" s="205"/>
    </row>
    <row r="538" spans="39:39">
      <c r="AM538" s="205"/>
    </row>
    <row r="539" spans="39:39">
      <c r="AM539" s="205"/>
    </row>
    <row r="540" spans="39:39">
      <c r="AM540" s="205"/>
    </row>
    <row r="541" spans="39:39">
      <c r="AM541" s="205"/>
    </row>
    <row r="542" spans="39:39">
      <c r="AM542" s="205"/>
    </row>
    <row r="543" spans="39:39">
      <c r="AM543" s="205"/>
    </row>
    <row r="544" spans="39:39">
      <c r="AM544" s="205"/>
    </row>
    <row r="545" spans="39:39">
      <c r="AM545" s="205"/>
    </row>
    <row r="546" spans="39:39">
      <c r="AM546" s="205"/>
    </row>
    <row r="547" spans="39:39">
      <c r="AM547" s="205"/>
    </row>
    <row r="548" spans="39:39">
      <c r="AM548" s="205"/>
    </row>
    <row r="549" spans="39:39">
      <c r="AM549" s="205"/>
    </row>
    <row r="550" spans="39:39">
      <c r="AM550" s="205"/>
    </row>
    <row r="551" spans="39:39">
      <c r="AM551" s="205"/>
    </row>
    <row r="552" spans="39:39">
      <c r="AM552" s="205"/>
    </row>
    <row r="553" spans="39:39">
      <c r="AM553" s="205"/>
    </row>
    <row r="554" spans="39:39">
      <c r="AM554" s="205"/>
    </row>
    <row r="555" spans="39:39">
      <c r="AM555" s="205"/>
    </row>
    <row r="556" spans="39:39">
      <c r="AM556" s="205"/>
    </row>
    <row r="557" spans="39:39">
      <c r="AM557" s="205"/>
    </row>
    <row r="558" spans="39:39">
      <c r="AM558" s="205"/>
    </row>
    <row r="559" spans="39:39">
      <c r="AM559" s="205"/>
    </row>
    <row r="560" spans="39:39">
      <c r="AM560" s="205"/>
    </row>
    <row r="561" spans="39:39">
      <c r="AM561" s="205"/>
    </row>
    <row r="562" spans="39:39">
      <c r="AM562" s="205"/>
    </row>
    <row r="563" spans="39:39">
      <c r="AM563" s="205"/>
    </row>
    <row r="564" spans="39:39">
      <c r="AM564" s="205"/>
    </row>
    <row r="565" spans="39:39">
      <c r="AM565" s="205"/>
    </row>
    <row r="566" spans="39:39">
      <c r="AM566" s="205"/>
    </row>
    <row r="567" spans="39:39">
      <c r="AM567" s="205"/>
    </row>
    <row r="568" spans="39:39">
      <c r="AM568" s="205"/>
    </row>
    <row r="569" spans="39:39">
      <c r="AM569" s="205"/>
    </row>
    <row r="570" spans="39:39">
      <c r="AM570" s="205"/>
    </row>
    <row r="571" spans="39:39">
      <c r="AM571" s="205"/>
    </row>
    <row r="572" spans="39:39">
      <c r="AM572" s="205"/>
    </row>
    <row r="573" spans="39:39">
      <c r="AM573" s="205"/>
    </row>
    <row r="574" spans="39:39">
      <c r="AM574" s="205"/>
    </row>
    <row r="575" spans="39:39">
      <c r="AM575" s="205"/>
    </row>
    <row r="576" spans="39:39">
      <c r="AM576" s="205"/>
    </row>
    <row r="577" spans="39:39">
      <c r="AM577" s="205"/>
    </row>
    <row r="578" spans="39:39">
      <c r="AM578" s="205"/>
    </row>
    <row r="579" spans="39:39">
      <c r="AM579" s="205"/>
    </row>
    <row r="580" spans="39:39">
      <c r="AM580" s="205"/>
    </row>
    <row r="581" spans="39:39">
      <c r="AM581" s="205"/>
    </row>
    <row r="582" spans="39:39">
      <c r="AM582" s="205"/>
    </row>
    <row r="583" spans="39:39">
      <c r="AM583" s="205"/>
    </row>
    <row r="584" spans="39:39">
      <c r="AM584" s="205"/>
    </row>
    <row r="585" spans="39:39">
      <c r="AM585" s="205"/>
    </row>
    <row r="586" spans="39:39">
      <c r="AM586" s="205"/>
    </row>
    <row r="587" spans="39:39">
      <c r="AM587" s="205"/>
    </row>
    <row r="588" spans="39:39">
      <c r="AM588" s="205"/>
    </row>
    <row r="589" spans="39:39">
      <c r="AM589" s="205"/>
    </row>
    <row r="590" spans="39:39">
      <c r="AM590" s="205"/>
    </row>
    <row r="591" spans="39:39">
      <c r="AM591" s="205"/>
    </row>
    <row r="592" spans="39:39">
      <c r="AM592" s="205"/>
    </row>
    <row r="593" spans="39:39">
      <c r="AM593" s="205"/>
    </row>
    <row r="594" spans="39:39">
      <c r="AM594" s="205"/>
    </row>
    <row r="595" spans="39:39">
      <c r="AM595" s="205"/>
    </row>
    <row r="596" spans="39:39">
      <c r="AM596" s="205"/>
    </row>
    <row r="597" spans="39:39">
      <c r="AM597" s="205"/>
    </row>
    <row r="598" spans="39:39">
      <c r="AM598" s="205"/>
    </row>
    <row r="599" spans="39:39">
      <c r="AM599" s="205"/>
    </row>
    <row r="600" spans="39:39">
      <c r="AM600" s="205"/>
    </row>
    <row r="601" spans="39:39">
      <c r="AM601" s="205"/>
    </row>
    <row r="602" spans="39:39">
      <c r="AM602" s="205"/>
    </row>
    <row r="603" spans="39:39">
      <c r="AM603" s="205"/>
    </row>
    <row r="604" spans="39:39">
      <c r="AM604" s="205"/>
    </row>
    <row r="605" spans="39:39">
      <c r="AM605" s="205"/>
    </row>
    <row r="606" spans="39:39">
      <c r="AM606" s="205"/>
    </row>
    <row r="607" spans="39:39">
      <c r="AM607" s="205"/>
    </row>
    <row r="608" spans="39:39">
      <c r="AM608" s="205"/>
    </row>
    <row r="609" spans="39:39">
      <c r="AM609" s="205"/>
    </row>
    <row r="610" spans="39:39">
      <c r="AM610" s="205"/>
    </row>
    <row r="611" spans="39:39">
      <c r="AM611" s="205"/>
    </row>
    <row r="612" spans="39:39">
      <c r="AM612" s="205"/>
    </row>
    <row r="613" spans="39:39">
      <c r="AM613" s="205"/>
    </row>
    <row r="614" spans="39:39">
      <c r="AM614" s="205"/>
    </row>
    <row r="615" spans="39:39">
      <c r="AM615" s="205"/>
    </row>
    <row r="616" spans="39:39">
      <c r="AM616" s="205"/>
    </row>
    <row r="617" spans="39:39">
      <c r="AM617" s="205"/>
    </row>
    <row r="618" spans="39:39">
      <c r="AM618" s="205"/>
    </row>
    <row r="619" spans="39:39">
      <c r="AM619" s="205"/>
    </row>
    <row r="620" spans="39:39">
      <c r="AM620" s="205"/>
    </row>
    <row r="621" spans="39:39">
      <c r="AM621" s="205"/>
    </row>
    <row r="622" spans="39:39">
      <c r="AM622" s="205"/>
    </row>
    <row r="623" spans="39:39">
      <c r="AM623" s="205"/>
    </row>
    <row r="624" spans="39:39">
      <c r="AM624" s="205"/>
    </row>
    <row r="625" spans="39:39">
      <c r="AM625" s="205"/>
    </row>
    <row r="626" spans="39:39">
      <c r="AM626" s="205"/>
    </row>
    <row r="627" spans="39:39">
      <c r="AM627" s="205"/>
    </row>
    <row r="628" spans="39:39">
      <c r="AM628" s="205"/>
    </row>
    <row r="629" spans="39:39">
      <c r="AM629" s="205"/>
    </row>
    <row r="630" spans="39:39">
      <c r="AM630" s="205"/>
    </row>
    <row r="631" spans="39:39">
      <c r="AM631" s="205"/>
    </row>
    <row r="632" spans="39:39">
      <c r="AM632" s="205"/>
    </row>
    <row r="633" spans="39:39">
      <c r="AM633" s="205"/>
    </row>
    <row r="634" spans="39:39">
      <c r="AM634" s="205"/>
    </row>
    <row r="635" spans="39:39">
      <c r="AM635" s="205"/>
    </row>
    <row r="636" spans="39:39">
      <c r="AM636" s="205"/>
    </row>
    <row r="637" spans="39:39">
      <c r="AM637" s="205"/>
    </row>
    <row r="638" spans="39:39">
      <c r="AM638" s="205"/>
    </row>
    <row r="639" spans="39:39">
      <c r="AM639" s="205"/>
    </row>
    <row r="640" spans="39:39">
      <c r="AM640" s="205"/>
    </row>
    <row r="641" spans="39:39">
      <c r="AM641" s="205"/>
    </row>
    <row r="642" spans="39:39">
      <c r="AM642" s="205"/>
    </row>
    <row r="643" spans="39:39">
      <c r="AM643" s="205"/>
    </row>
    <row r="644" spans="39:39">
      <c r="AM644" s="205"/>
    </row>
    <row r="645" spans="39:39">
      <c r="AM645" s="205"/>
    </row>
    <row r="646" spans="39:39">
      <c r="AM646" s="205"/>
    </row>
    <row r="647" spans="39:39">
      <c r="AM647" s="205"/>
    </row>
    <row r="648" spans="39:39">
      <c r="AM648" s="205"/>
    </row>
    <row r="649" spans="39:39">
      <c r="AM649" s="205"/>
    </row>
    <row r="650" spans="39:39">
      <c r="AM650" s="205"/>
    </row>
    <row r="651" spans="39:39">
      <c r="AM651" s="205"/>
    </row>
    <row r="652" spans="39:39">
      <c r="AM652" s="205"/>
    </row>
    <row r="653" spans="39:39">
      <c r="AM653" s="205"/>
    </row>
    <row r="654" spans="39:39">
      <c r="AM654" s="205"/>
    </row>
    <row r="655" spans="39:39">
      <c r="AM655" s="205"/>
    </row>
    <row r="656" spans="39:39">
      <c r="AM656" s="205"/>
    </row>
    <row r="657" spans="39:39">
      <c r="AM657" s="205"/>
    </row>
    <row r="658" spans="39:39">
      <c r="AM658" s="205"/>
    </row>
    <row r="659" spans="39:39">
      <c r="AM659" s="205"/>
    </row>
    <row r="660" spans="39:39">
      <c r="AM660" s="205"/>
    </row>
    <row r="661" spans="39:39">
      <c r="AM661" s="205"/>
    </row>
    <row r="662" spans="39:39">
      <c r="AM662" s="205"/>
    </row>
    <row r="663" spans="39:39">
      <c r="AM663" s="205"/>
    </row>
    <row r="664" spans="39:39">
      <c r="AM664" s="205"/>
    </row>
    <row r="665" spans="39:39">
      <c r="AM665" s="205"/>
    </row>
    <row r="666" spans="39:39">
      <c r="AM666" s="205"/>
    </row>
    <row r="667" spans="39:39">
      <c r="AM667" s="205"/>
    </row>
    <row r="668" spans="39:39">
      <c r="AM668" s="205"/>
    </row>
    <row r="669" spans="39:39">
      <c r="AM669" s="205"/>
    </row>
    <row r="670" spans="39:39">
      <c r="AM670" s="205"/>
    </row>
    <row r="671" spans="39:39">
      <c r="AM671" s="205"/>
    </row>
    <row r="672" spans="39:39">
      <c r="AM672" s="205"/>
    </row>
    <row r="673" spans="39:39">
      <c r="AM673" s="205"/>
    </row>
    <row r="674" spans="39:39">
      <c r="AM674" s="205"/>
    </row>
    <row r="675" spans="39:39">
      <c r="AM675" s="205"/>
    </row>
    <row r="676" spans="39:39">
      <c r="AM676" s="205"/>
    </row>
    <row r="677" spans="39:39">
      <c r="AM677" s="205"/>
    </row>
    <row r="678" spans="39:39">
      <c r="AM678" s="205"/>
    </row>
    <row r="679" spans="39:39">
      <c r="AM679" s="109"/>
    </row>
    <row r="680" spans="39:39">
      <c r="AM680" s="200"/>
    </row>
    <row r="681" spans="39:39">
      <c r="AM681" s="200"/>
    </row>
    <row r="682" spans="39:39">
      <c r="AM682" s="200"/>
    </row>
    <row r="683" spans="39:39">
      <c r="AM683" s="200"/>
    </row>
    <row r="684" spans="39:39">
      <c r="AM684" s="200"/>
    </row>
    <row r="685" spans="39:39">
      <c r="AM685" s="200"/>
    </row>
    <row r="686" spans="39:39">
      <c r="AM686" s="200"/>
    </row>
    <row r="687" spans="39:39">
      <c r="AM687" s="200"/>
    </row>
    <row r="688" spans="39:39">
      <c r="AM688" s="200"/>
    </row>
    <row r="689" spans="39:39">
      <c r="AM689" s="200"/>
    </row>
    <row r="690" spans="39:39">
      <c r="AM690" s="200"/>
    </row>
    <row r="691" spans="39:39">
      <c r="AM691" s="200"/>
    </row>
    <row r="692" spans="39:39">
      <c r="AM692" s="200"/>
    </row>
    <row r="693" spans="39:39">
      <c r="AM693" s="200"/>
    </row>
    <row r="694" spans="39:39">
      <c r="AM694" s="200"/>
    </row>
    <row r="695" spans="39:39">
      <c r="AM695" s="200"/>
    </row>
    <row r="696" spans="39:39">
      <c r="AM696" s="200"/>
    </row>
    <row r="697" spans="39:39">
      <c r="AM697" s="200"/>
    </row>
    <row r="698" spans="39:39">
      <c r="AM698" s="200"/>
    </row>
    <row r="699" spans="39:39">
      <c r="AM699" s="200"/>
    </row>
    <row r="700" spans="39:39">
      <c r="AM700" s="200"/>
    </row>
    <row r="701" spans="39:39">
      <c r="AM701" s="200"/>
    </row>
    <row r="702" spans="39:39">
      <c r="AM702" s="200"/>
    </row>
    <row r="703" spans="39:39">
      <c r="AM703" s="200"/>
    </row>
    <row r="704" spans="39:39">
      <c r="AM704" s="200"/>
    </row>
    <row r="705" spans="39:39">
      <c r="AM705" s="200"/>
    </row>
    <row r="706" spans="39:39">
      <c r="AM706" s="200"/>
    </row>
    <row r="707" spans="39:39">
      <c r="AM707" s="200"/>
    </row>
    <row r="708" spans="39:39">
      <c r="AM708" s="200"/>
    </row>
    <row r="709" spans="39:39">
      <c r="AM709" s="200"/>
    </row>
    <row r="710" spans="39:39">
      <c r="AM710" s="200"/>
    </row>
    <row r="711" spans="39:39">
      <c r="AM711" s="200"/>
    </row>
    <row r="712" spans="39:39">
      <c r="AM712" s="200"/>
    </row>
    <row r="713" spans="39:39">
      <c r="AM713" s="200"/>
    </row>
    <row r="714" spans="39:39">
      <c r="AM714" s="200"/>
    </row>
    <row r="715" spans="39:39">
      <c r="AM715" s="200"/>
    </row>
    <row r="716" spans="39:39">
      <c r="AM716" s="200"/>
    </row>
    <row r="717" spans="39:39">
      <c r="AM717" s="200"/>
    </row>
    <row r="718" spans="39:39">
      <c r="AM718" s="200"/>
    </row>
    <row r="719" spans="39:39">
      <c r="AM719" s="200"/>
    </row>
    <row r="720" spans="39:39">
      <c r="AM720" s="200"/>
    </row>
    <row r="721" spans="39:39">
      <c r="AM721" s="200"/>
    </row>
    <row r="722" spans="39:39">
      <c r="AM722" s="200"/>
    </row>
    <row r="723" spans="39:39">
      <c r="AM723" s="200"/>
    </row>
    <row r="724" spans="39:39">
      <c r="AM724" s="200"/>
    </row>
    <row r="725" spans="39:39">
      <c r="AM725" s="200"/>
    </row>
    <row r="726" spans="39:39">
      <c r="AM726" s="200"/>
    </row>
    <row r="727" spans="39:39">
      <c r="AM727" s="200"/>
    </row>
    <row r="728" spans="39:39">
      <c r="AM728" s="200"/>
    </row>
    <row r="729" spans="39:39">
      <c r="AM729" s="200"/>
    </row>
    <row r="730" spans="39:39">
      <c r="AM730" s="200"/>
    </row>
    <row r="731" spans="39:39">
      <c r="AM731" s="200"/>
    </row>
    <row r="732" spans="39:39">
      <c r="AM732" s="200"/>
    </row>
  </sheetData>
  <sortState xmlns:xlrd2="http://schemas.microsoft.com/office/spreadsheetml/2017/richdata2" ref="AT57:AY110">
    <sortCondition ref="AW57:AW110"/>
    <sortCondition ref="AT57:AT110"/>
  </sortState>
  <mergeCells count="9">
    <mergeCell ref="BB53:BC53"/>
    <mergeCell ref="AO55:AR55"/>
    <mergeCell ref="AD55:AE55"/>
    <mergeCell ref="AI55:AK55"/>
    <mergeCell ref="AD67:AE67"/>
    <mergeCell ref="E2:G2"/>
    <mergeCell ref="AD56:AE56"/>
    <mergeCell ref="E6:K6"/>
    <mergeCell ref="N6:T6"/>
  </mergeCells>
  <conditionalFormatting sqref="AM57">
    <cfRule type="cellIs" dxfId="16" priority="5" operator="equal">
      <formula>"Map"</formula>
    </cfRule>
  </conditionalFormatting>
  <conditionalFormatting sqref="AM54">
    <cfRule type="cellIs" dxfId="15" priority="3" operator="equal">
      <formula>"Mapping Complete"</formula>
    </cfRule>
  </conditionalFormatting>
  <conditionalFormatting sqref="AL54">
    <cfRule type="cellIs" dxfId="14" priority="2" operator="equal">
      <formula>"Mapping Complete"</formula>
    </cfRule>
  </conditionalFormatting>
  <conditionalFormatting sqref="AN54">
    <cfRule type="cellIs" dxfId="13" priority="1" operator="equal">
      <formula>"Mapping Complete"</formula>
    </cfRule>
  </conditionalFormatting>
  <dataValidations count="2">
    <dataValidation type="list" allowBlank="1" showInputMessage="1" showErrorMessage="1" sqref="C7" xr:uid="{9AC06D92-8BCE-430D-8781-67CAC5410A06}">
      <formula1>MonthList</formula1>
    </dataValidation>
    <dataValidation type="list" allowBlank="1" showInputMessage="1" showErrorMessage="1" sqref="AT53" xr:uid="{615C19F3-7F23-475E-888F-F2527125B9B0}">
      <formula1>SelectClass</formula1>
    </dataValidation>
  </dataValidations>
  <hyperlinks>
    <hyperlink ref="E2" location="Velixo_Mapping" tooltip="Return to the mapping workings" display="RETURN TO MAPPING  SECTION" xr:uid="{CF6E8FA1-A2EB-4AB3-8E7D-7387473F70B4}"/>
    <hyperlink ref="W7" r:id="rId1" tooltip="Ceeate your first Velixo Report" xr:uid="{F7BDB2AC-348D-4276-AC75-00CD4AA4C028}"/>
    <hyperlink ref="AE58" r:id="rId2" tooltip="How to Connect to Myob Advanced" xr:uid="{8E4632DA-5BFE-4154-B63F-FE8169C12C9B}"/>
    <hyperlink ref="W8" r:id="rId3" tooltip="How can I use the drill down option to view source transactions?" xr:uid="{BF9C5A05-C05F-4EC1-B1BB-5D412A67092C}"/>
    <hyperlink ref="W9" r:id="rId4" tooltip="Most Commonly used options on the Acumatica Tab" xr:uid="{B381CD8D-6F97-464F-BF47-F919D6D3FFE7}"/>
    <hyperlink ref="E2:G2" location="'Profit &amp; Loss Summary'!AQ90" tooltip="Return to the mapping workings" display="RETURN TO MAPPING  SECTION" xr:uid="{F1C3AB64-56FD-4341-B008-00AF29B63D26}"/>
  </hyperlinks>
  <pageMargins left="0.51181102362204722" right="0.11811023622047245" top="0.35433070866141736" bottom="0.74803149606299213" header="0.31496062992125984" footer="0.31496062992125984"/>
  <pageSetup paperSize="9" scale="80" fitToWidth="2" orientation="landscape" horizontalDpi="4294967293" verticalDpi="4294967293" r:id="rId5"/>
  <headerFooter>
    <oddFooter>&amp;L&amp;"-,Italic"&amp;10&amp;D, &amp;T&amp;R&amp;10Page &amp;P of &amp;N</oddFooter>
  </headerFooter>
  <drawing r:id="rId6"/>
  <legacyDrawing r:id="rId7"/>
  <tableParts count="2"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39577-2A70-4C58-8500-8A74CFA4DB3C}">
  <sheetPr codeName="Sheet4">
    <tabColor rgb="FF3354BF"/>
    <outlinePr summaryBelow="0"/>
    <pageSetUpPr autoPageBreaks="0"/>
  </sheetPr>
  <dimension ref="A1:M93"/>
  <sheetViews>
    <sheetView showGridLines="0" tabSelected="1" topLeftCell="B1" zoomScale="80" zoomScaleNormal="80" workbookViewId="0">
      <pane ySplit="8" topLeftCell="A36" activePane="bottomLeft" state="frozen"/>
      <selection activeCell="A2" sqref="A2"/>
      <selection pane="bottomLeft" activeCell="R27" sqref="R27"/>
    </sheetView>
  </sheetViews>
  <sheetFormatPr defaultColWidth="9" defaultRowHeight="15"/>
  <cols>
    <col min="1" max="1" width="12.28515625" style="5" hidden="1" customWidth="1"/>
    <col min="2" max="2" width="5.7109375" style="5" customWidth="1"/>
    <col min="3" max="3" width="33.5703125" style="5" bestFit="1" customWidth="1"/>
    <col min="4" max="4" width="20.7109375" style="5" bestFit="1" customWidth="1"/>
    <col min="5" max="5" width="3.140625" style="5" customWidth="1"/>
    <col min="6" max="6" width="19.7109375" style="5" bestFit="1" customWidth="1"/>
    <col min="7" max="7" width="17.85546875" style="5" bestFit="1" customWidth="1"/>
    <col min="8" max="8" width="18.7109375" style="17" bestFit="1" customWidth="1"/>
    <col min="9" max="9" width="1.140625" style="5" customWidth="1"/>
    <col min="10" max="10" width="17.42578125" style="17" bestFit="1" customWidth="1"/>
    <col min="11" max="11" width="3.7109375" style="5" customWidth="1"/>
    <col min="12" max="12" width="21.85546875" style="5" bestFit="1" customWidth="1"/>
    <col min="13" max="13" width="15.5703125" style="5" customWidth="1"/>
    <col min="14" max="16384" width="9" style="5"/>
  </cols>
  <sheetData>
    <row r="1" spans="1:13" hidden="1">
      <c r="A1" s="42"/>
      <c r="B1" s="42"/>
      <c r="C1" s="42"/>
      <c r="D1" s="37"/>
      <c r="E1" s="42"/>
      <c r="F1" s="36" t="str">
        <f>"01-"&amp;RIGHT(G1,4)</f>
        <v>01-nect</v>
      </c>
      <c r="G1" s="36" t="str">
        <f>LEFT(C8,7)</f>
        <v>Connect</v>
      </c>
      <c r="H1" s="36" t="str">
        <f>G1</f>
        <v>Connect</v>
      </c>
      <c r="J1" s="36" t="str">
        <f>G1</f>
        <v>Connect</v>
      </c>
    </row>
    <row r="2" spans="1:13" ht="38.450000000000003" customHeight="1">
      <c r="A2" s="39"/>
      <c r="B2" s="39"/>
      <c r="C2" s="150">
        <f>Company</f>
        <v>0</v>
      </c>
      <c r="D2" s="39"/>
      <c r="E2" s="39"/>
      <c r="F2" s="39"/>
    </row>
    <row r="3" spans="1:13" ht="33.75">
      <c r="C3" s="149" t="s">
        <v>33</v>
      </c>
      <c r="D3" s="34"/>
      <c r="E3" s="34"/>
      <c r="F3" s="162" t="s">
        <v>280</v>
      </c>
      <c r="G3" s="34"/>
      <c r="H3" s="34"/>
      <c r="I3" s="34"/>
      <c r="J3" s="34"/>
      <c r="K3" s="34"/>
      <c r="L3" s="34"/>
      <c r="M3" s="34"/>
    </row>
    <row r="4" spans="1:13" ht="15.75">
      <c r="C4" s="8" t="str">
        <f>"for the period ending "&amp;IFERROR(MID(C8,10,LEN(C8)-9),"Still to be selected")</f>
        <v>for the period ending n '0' not found in workbook.</v>
      </c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ht="14.45" customHeight="1" thickBot="1">
      <c r="C5" s="18"/>
      <c r="D5" s="38"/>
      <c r="E5" s="38"/>
      <c r="F5" s="38"/>
      <c r="G5" s="38"/>
      <c r="H5" s="38"/>
      <c r="I5" s="35"/>
      <c r="J5" s="38"/>
      <c r="K5" s="35"/>
      <c r="L5" s="35"/>
      <c r="M5" s="35"/>
    </row>
    <row r="6" spans="1:13" ht="9.9499999999999993" customHeight="1"/>
    <row r="7" spans="1:13" ht="16.5" thickBot="1">
      <c r="C7" s="124" t="s">
        <v>46</v>
      </c>
      <c r="D7" s="124"/>
      <c r="E7" s="124"/>
      <c r="F7" s="125" t="s">
        <v>127</v>
      </c>
      <c r="G7" s="125" t="s">
        <v>129</v>
      </c>
      <c r="H7" s="126" t="s">
        <v>131</v>
      </c>
      <c r="J7" s="175" t="str">
        <f>TEXT(MID(C8,10,LEN(C8)-9),"mmm yyyy")</f>
        <v>n '0' not found in workbook.</v>
      </c>
    </row>
    <row r="8" spans="1:13" ht="19.149999999999999" customHeight="1" thickBot="1">
      <c r="C8" s="148" t="str">
        <f>'Profit &amp; Loss Summary'!C7</f>
        <v>Connection '0' not found in workbook.</v>
      </c>
      <c r="D8" s="124"/>
      <c r="E8" s="124"/>
      <c r="F8" s="125" t="s">
        <v>128</v>
      </c>
      <c r="G8" s="125" t="s">
        <v>130</v>
      </c>
      <c r="H8" s="126" t="s">
        <v>128</v>
      </c>
      <c r="J8" s="121" t="s">
        <v>30</v>
      </c>
    </row>
    <row r="9" spans="1:13" ht="9.9499999999999993" customHeight="1">
      <c r="C9" s="8"/>
      <c r="D9" s="8"/>
      <c r="E9" s="8"/>
      <c r="F9" s="17"/>
      <c r="H9" s="19"/>
      <c r="J9" s="19"/>
    </row>
    <row r="10" spans="1:13">
      <c r="A10" t="s">
        <v>61</v>
      </c>
      <c r="C10" s="27" t="s">
        <v>29</v>
      </c>
      <c r="D10" s="29" t="str" cm="1">
        <f t="array" aca="1" ref="D10" ca="1">_xlfn.XLOOKUP($A10,FinalClasses,'Profit &amp; Loss Summary'!$BC$57:$BC$97,"",0,1)</f>
        <v/>
      </c>
      <c r="E10" s="27"/>
      <c r="F10" s="116">
        <f ca="1">IF($D10="",0,_xll.ACCOUNTBEGINNINGBALANCE(cpy,"ACTUAL",$D10,,,,$F$1,))</f>
        <v>0</v>
      </c>
      <c r="G10" s="97">
        <f ca="1">IF($D10="",0,_xll.ACCOUNTTURNOVER(cpy,"ACTUAL",$D10,,,,$F$1,$G$1,))</f>
        <v>0</v>
      </c>
      <c r="H10" s="97">
        <f ca="1">IF($D10="",0,_xll.ACCOUNTENDINGBALANCE(cpy,"ACTUAL",$D10,,,,H$1))</f>
        <v>0</v>
      </c>
      <c r="I10" s="8"/>
      <c r="J10" s="97">
        <f ca="1">IF($D10="",0,_xll.ACCOUNTTURNOVER(cpy,"ACTUAL",$D10,,,,$J$1,$J$1,))</f>
        <v>0</v>
      </c>
      <c r="L10" s="6"/>
      <c r="M10" s="6"/>
    </row>
    <row r="11" spans="1:13">
      <c r="A11" t="s">
        <v>44</v>
      </c>
      <c r="C11" s="27" t="s">
        <v>59</v>
      </c>
      <c r="D11" s="29" t="str">
        <f ca="1">_xlfn.XLOOKUP($A11,FinalClasses,CustMapping,"",0,1)</f>
        <v/>
      </c>
      <c r="E11" s="27"/>
      <c r="F11" s="117">
        <f ca="1">IF($D11="",0,_xll.ACCOUNTBEGINNINGBALANCE(cpy,"ACTUAL",$D11,,,,$F$1,))</f>
        <v>0</v>
      </c>
      <c r="G11" s="98">
        <f ca="1">IF($D11="",0,_xll.ACCOUNTTURNOVER(cpy,"ACTUAL",$D11,,,,$F$1,$G$1,))</f>
        <v>0</v>
      </c>
      <c r="H11" s="98">
        <f ca="1">IF($D11="",0,_xll.ACCOUNTENDINGBALANCE(cpy,"ACTUAL",$D11,,,,H$1))</f>
        <v>0</v>
      </c>
      <c r="I11" s="8"/>
      <c r="J11" s="98">
        <f ca="1">IF($D11="",0,_xll.ACCOUNTTURNOVER(cpy,"ACTUAL",$D11,,,,$J$1,$J$1,))</f>
        <v>0</v>
      </c>
      <c r="L11" s="6"/>
      <c r="M11" s="6"/>
    </row>
    <row r="12" spans="1:13">
      <c r="A12" t="s">
        <v>179</v>
      </c>
      <c r="C12" s="27" t="s">
        <v>28</v>
      </c>
      <c r="D12" s="29" t="str">
        <f ca="1">_xlfn.XLOOKUP($A12,FinalClasses,CustMapping,"",0,1)</f>
        <v/>
      </c>
      <c r="E12" s="27"/>
      <c r="F12" s="117">
        <f ca="1">IF($D12="",0,_xll.ACCOUNTBEGINNINGBALANCE(cpy,"ACTUAL",$D12,,,,$F$1,))</f>
        <v>0</v>
      </c>
      <c r="G12" s="98">
        <f ca="1">IF($D12="",0,_xll.ACCOUNTTURNOVER(cpy,"ACTUAL",$D12,,,,$F$1,$G$1,))</f>
        <v>0</v>
      </c>
      <c r="H12" s="98">
        <f ca="1">IF($D12="",0,_xll.ACCOUNTENDINGBALANCE(cpy,"ACTUAL",$D12,,,,H$1))</f>
        <v>0</v>
      </c>
      <c r="I12" s="8"/>
      <c r="J12" s="98">
        <f ca="1">IF($D12="",0,_xll.ACCOUNTTURNOVER(cpy,"ACTUAL",$D12,,,,$J$1,$J$1,))</f>
        <v>0</v>
      </c>
      <c r="L12" s="6"/>
      <c r="M12" s="6"/>
    </row>
    <row r="13" spans="1:13">
      <c r="A13" t="s">
        <v>64</v>
      </c>
      <c r="C13" s="27" t="s">
        <v>65</v>
      </c>
      <c r="D13" s="29" t="str">
        <f ca="1">_xlfn.XLOOKUP($A13,FinalClasses,CustMapping,"",0,1)</f>
        <v/>
      </c>
      <c r="E13" s="27"/>
      <c r="F13" s="117">
        <f ca="1">IF($D13="",0,_xll.ACCOUNTBEGINNINGBALANCE(cpy,"ACTUAL",$D13,,,,$F$1,))</f>
        <v>0</v>
      </c>
      <c r="G13" s="98">
        <f ca="1">IF($D13="",0,_xll.ACCOUNTTURNOVER(cpy,"ACTUAL",$D13,,,,$F$1,$G$1,))</f>
        <v>0</v>
      </c>
      <c r="H13" s="98">
        <f ca="1">IF($D13="",0,_xll.ACCOUNTENDINGBALANCE(cpy,"ACTUAL",$D13,,,,H$1))</f>
        <v>0</v>
      </c>
      <c r="I13" s="8"/>
      <c r="J13" s="98">
        <f ca="1">IF($D13="",0,_xll.ACCOUNTTURNOVER(cpy,"ACTUAL",$D13,,,,$J$1,$J$1,))</f>
        <v>0</v>
      </c>
      <c r="L13" s="6"/>
      <c r="M13" s="6"/>
    </row>
    <row r="14" spans="1:13">
      <c r="A14" t="s">
        <v>112</v>
      </c>
      <c r="C14" s="27" t="s">
        <v>27</v>
      </c>
      <c r="D14" s="29" t="str">
        <f ca="1">_xlfn.XLOOKUP($A14,FinalClasses,CustMapping,"",0,1)</f>
        <v/>
      </c>
      <c r="E14" s="27"/>
      <c r="F14" s="117">
        <f ca="1">IF($D14="",0,_xll.ACCOUNTBEGINNINGBALANCE(cpy,"ACTUAL",$D14,,,,$F$1,))</f>
        <v>0</v>
      </c>
      <c r="G14" s="98">
        <f ca="1">IF($D14="",0,_xll.ACCOUNTTURNOVER(cpy,"ACTUAL",$D14,,,,$F$1,$G$1,))</f>
        <v>0</v>
      </c>
      <c r="H14" s="98">
        <f ca="1">IF($D14="",0,_xll.ACCOUNTENDINGBALANCE(cpy,"ACTUAL",$D14,,,,H$1))</f>
        <v>0</v>
      </c>
      <c r="I14" s="8"/>
      <c r="J14" s="98">
        <f ca="1">IF($D14="",0,_xll.ACCOUNTTURNOVER(cpy,"ACTUAL",$D14,,,,$J$1,$J$1,))</f>
        <v>0</v>
      </c>
      <c r="L14" s="6"/>
      <c r="M14" s="6"/>
    </row>
    <row r="15" spans="1:13">
      <c r="A15" t="s">
        <v>105</v>
      </c>
      <c r="C15" s="27" t="s">
        <v>106</v>
      </c>
      <c r="D15" s="29" t="str">
        <f ca="1">_xlfn.XLOOKUP($A15,FinalClasses,CustMapping,"",0,1)</f>
        <v/>
      </c>
      <c r="E15" s="27"/>
      <c r="F15" s="118">
        <f ca="1">IF($D15="",0,_xll.ACCOUNTBEGINNINGBALANCE(cpy,"ACTUAL",$D15,,,,$F$1,))</f>
        <v>0</v>
      </c>
      <c r="G15" s="99">
        <f ca="1">IF($D15="",0,_xll.ACCOUNTTURNOVER(cpy,"ACTUAL",$D15,,,,$F$1,$G$1,))</f>
        <v>0</v>
      </c>
      <c r="H15" s="99">
        <f ca="1">IF($D15="",0,_xll.ACCOUNTENDINGBALANCE(cpy,"ACTUAL",$D15,,,,H$1))</f>
        <v>0</v>
      </c>
      <c r="I15" s="8"/>
      <c r="J15" s="99">
        <f ca="1">IF($D15="",0,_xll.ACCOUNTTURNOVER(cpy,"ACTUAL",$D15,,,,$J$1,$J$1,))</f>
        <v>0</v>
      </c>
      <c r="L15" s="6"/>
      <c r="M15" s="6"/>
    </row>
    <row r="16" spans="1:13" ht="9.9499999999999993" customHeight="1">
      <c r="C16" s="27"/>
      <c r="D16" s="27"/>
      <c r="E16" s="27"/>
      <c r="F16" s="96"/>
      <c r="G16" s="96"/>
      <c r="H16" s="94"/>
      <c r="J16" s="94"/>
      <c r="L16" s="6"/>
      <c r="M16" s="6"/>
    </row>
    <row r="17" spans="1:13">
      <c r="C17" s="80" t="s">
        <v>26</v>
      </c>
      <c r="D17" s="80"/>
      <c r="E17" s="80"/>
      <c r="F17" s="95">
        <f ca="1">SUM(F10:F16)</f>
        <v>0</v>
      </c>
      <c r="G17" s="95">
        <f ca="1">SUM(G10:G16)</f>
        <v>0</v>
      </c>
      <c r="H17" s="95">
        <f ca="1">SUM(H10:H16)</f>
        <v>0</v>
      </c>
      <c r="J17" s="95">
        <f ca="1">SUM(J10:J16)</f>
        <v>0</v>
      </c>
      <c r="L17" s="6"/>
      <c r="M17" s="6"/>
    </row>
    <row r="18" spans="1:13" ht="9.9499999999999993" customHeight="1">
      <c r="C18" s="27"/>
      <c r="D18" s="27"/>
      <c r="E18" s="27"/>
      <c r="F18" s="96"/>
      <c r="G18" s="96"/>
      <c r="H18" s="94"/>
      <c r="J18" s="94"/>
      <c r="L18" s="6"/>
      <c r="M18" s="6"/>
    </row>
    <row r="19" spans="1:13">
      <c r="A19" t="s">
        <v>92</v>
      </c>
      <c r="C19" s="27" t="s">
        <v>25</v>
      </c>
      <c r="D19" s="29" t="str">
        <f ca="1">_xlfn.XLOOKUP($A19,FinalClasses,CustMapping,"",0,1)</f>
        <v/>
      </c>
      <c r="E19" s="27"/>
      <c r="F19" s="116">
        <f ca="1">IF($D19="",0,_xll.ACCOUNTBEGINNINGBALANCE(cpy,"ACTUAL",$D19,,,,$F$1,))</f>
        <v>0</v>
      </c>
      <c r="G19" s="97">
        <f ca="1">IF($D19="",0,_xll.ACCOUNTTURNOVER(cpy,"ACTUAL",$D19,,,,$F$1,$G$1,))</f>
        <v>0</v>
      </c>
      <c r="H19" s="97">
        <f ca="1">IF($D19="",0,_xll.ACCOUNTENDINGBALANCE(cpy,"ACTUAL",$D19,,,,H$1))</f>
        <v>0</v>
      </c>
      <c r="I19" s="8"/>
      <c r="J19" s="97">
        <f ca="1">IF($D19="",0,_xll.ACCOUNTTURNOVER(cpy,"ACTUAL",$D19,,,,$J$1,$J$1,))</f>
        <v>0</v>
      </c>
      <c r="L19" s="6"/>
      <c r="M19" s="6"/>
    </row>
    <row r="20" spans="1:13">
      <c r="A20" t="s">
        <v>66</v>
      </c>
      <c r="C20" s="27" t="s">
        <v>178</v>
      </c>
      <c r="D20" s="29" t="str">
        <f ca="1">_xlfn.XLOOKUP($A20,FinalClasses,CustMapping,"",0,1)</f>
        <v/>
      </c>
      <c r="E20" s="27"/>
      <c r="F20" s="117">
        <f ca="1">IF($D20="",0,_xll.ACCOUNTBEGINNINGBALANCE(cpy,"ACTUAL",$D20,,,,$F$1,))</f>
        <v>0</v>
      </c>
      <c r="G20" s="98">
        <f ca="1">IF($D20="",0,_xll.ACCOUNTTURNOVER(cpy,"ACTUAL",$D20,,,,$F$1,$G$1,))</f>
        <v>0</v>
      </c>
      <c r="H20" s="98">
        <f ca="1">IF($D20="",0,_xll.ACCOUNTENDINGBALANCE(cpy,"ACTUAL",$D20,,,,H$1))</f>
        <v>0</v>
      </c>
      <c r="I20" s="8"/>
      <c r="J20" s="98">
        <f ca="1">IF($D20="",0,_xll.ACCOUNTTURNOVER(cpy,"ACTUAL",$D20,,,,$J$1,$J$1,))</f>
        <v>0</v>
      </c>
      <c r="L20" s="6"/>
      <c r="M20" s="6"/>
    </row>
    <row r="21" spans="1:13">
      <c r="A21" t="s">
        <v>94</v>
      </c>
      <c r="C21" s="27" t="s">
        <v>95</v>
      </c>
      <c r="D21" s="29" t="str">
        <f ca="1">_xlfn.XLOOKUP($A21,FinalClasses,CustMapping,"",0,1)</f>
        <v/>
      </c>
      <c r="E21" s="27"/>
      <c r="F21" s="117">
        <f ca="1">IF($D21="",0,_xll.ACCOUNTBEGINNINGBALANCE(cpy,"ACTUAL",$D21,,,,$F$1,))</f>
        <v>0</v>
      </c>
      <c r="G21" s="98">
        <f ca="1">IF($D21="",0,_xll.ACCOUNTTURNOVER(cpy,"ACTUAL",$D21,,,,$F$1,$G$1,))</f>
        <v>0</v>
      </c>
      <c r="H21" s="98">
        <f ca="1">IF($D21="",0,_xll.ACCOUNTENDINGBALANCE(cpy,"ACTUAL",$D21,,,,H$1))</f>
        <v>0</v>
      </c>
      <c r="I21" s="8"/>
      <c r="J21" s="98">
        <f ca="1">IF($D21="",0,_xll.ACCOUNTTURNOVER(cpy,"ACTUAL",$D21,,,,$J$1,$J$1,))</f>
        <v>0</v>
      </c>
      <c r="L21" s="6"/>
      <c r="M21" s="6"/>
    </row>
    <row r="22" spans="1:13">
      <c r="A22" t="s">
        <v>107</v>
      </c>
      <c r="C22" s="27" t="s">
        <v>108</v>
      </c>
      <c r="D22" s="29" t="str">
        <f ca="1">_xlfn.XLOOKUP($A22,FinalClasses,CustMapping,"",0,1)</f>
        <v/>
      </c>
      <c r="E22" s="27"/>
      <c r="F22" s="117">
        <f ca="1">IF($D22="",0,_xll.ACCOUNTBEGINNINGBALANCE(cpy,"ACTUAL",$D22,,,,$F$1,))</f>
        <v>0</v>
      </c>
      <c r="G22" s="98">
        <f ca="1">IF($D22="",0,_xll.ACCOUNTTURNOVER(cpy,"ACTUAL",$D22,,,,$F$1,$G$1,))</f>
        <v>0</v>
      </c>
      <c r="H22" s="98">
        <f ca="1">IF($D22="",0,_xll.ACCOUNTENDINGBALANCE(cpy,"ACTUAL",$D22,,,,H$1))</f>
        <v>0</v>
      </c>
      <c r="I22" s="8"/>
      <c r="J22" s="98">
        <f ca="1">IF($D22="",0,_xll.ACCOUNTTURNOVER(cpy,"ACTUAL",$D22,,,,$J$1,$J$1,))</f>
        <v>0</v>
      </c>
      <c r="L22" s="6"/>
      <c r="M22" s="6"/>
    </row>
    <row r="23" spans="1:13">
      <c r="A23" t="s">
        <v>180</v>
      </c>
      <c r="C23" s="27" t="s">
        <v>31</v>
      </c>
      <c r="D23" s="29" t="str">
        <f>_xlfn.XLOOKUP($A23,FinalClasses,CustMapping,"",0,1)</f>
        <v/>
      </c>
      <c r="E23" s="27"/>
      <c r="F23" s="118">
        <f>IF($D23="",0,_xll.ACCOUNTBEGINNINGBALANCE(cpy,"ACTUAL",$D23,,,,$F$1,))</f>
        <v>0</v>
      </c>
      <c r="G23" s="99">
        <f>IF($D23="",0,_xll.ACCOUNTTURNOVER(cpy,"ACTUAL",$D23,,,,$F$1,$G$1,))</f>
        <v>0</v>
      </c>
      <c r="H23" s="99">
        <f>IF($D23="",0,_xll.ACCOUNTENDINGBALANCE(cpy,"ACTUAL",$D23,,,,H$1))</f>
        <v>0</v>
      </c>
      <c r="I23" s="8"/>
      <c r="J23" s="99">
        <f>IF($D23="",0,_xll.ACCOUNTTURNOVER(cpy,"ACTUAL",$D23,,,,$J$1,$J$1,))</f>
        <v>0</v>
      </c>
      <c r="L23" s="6"/>
      <c r="M23" s="6"/>
    </row>
    <row r="24" spans="1:13" ht="9.9499999999999993" customHeight="1">
      <c r="C24" s="27"/>
      <c r="D24" s="27"/>
      <c r="E24" s="27"/>
      <c r="F24" s="96"/>
      <c r="G24" s="96"/>
      <c r="H24" s="94"/>
      <c r="J24" s="94"/>
      <c r="L24" s="6"/>
      <c r="M24" s="6"/>
    </row>
    <row r="25" spans="1:13">
      <c r="C25" s="80" t="s">
        <v>24</v>
      </c>
      <c r="D25" s="80"/>
      <c r="E25" s="80"/>
      <c r="F25" s="95">
        <f ca="1">SUM(F19:F24)</f>
        <v>0</v>
      </c>
      <c r="G25" s="95">
        <f ca="1">SUM(G19:G24)</f>
        <v>0</v>
      </c>
      <c r="H25" s="95">
        <f ca="1">SUM(H19:H24)</f>
        <v>0</v>
      </c>
      <c r="J25" s="95">
        <f ca="1">SUM(J19:J24)</f>
        <v>0</v>
      </c>
      <c r="L25" s="6"/>
      <c r="M25" s="6"/>
    </row>
    <row r="26" spans="1:13" ht="9.9499999999999993" customHeight="1">
      <c r="C26" s="27"/>
      <c r="D26" s="27"/>
      <c r="E26" s="27"/>
      <c r="F26" s="94"/>
      <c r="G26" s="94"/>
      <c r="H26" s="94"/>
      <c r="J26" s="94"/>
      <c r="L26" s="6"/>
      <c r="M26" s="6"/>
    </row>
    <row r="27" spans="1:13">
      <c r="C27" s="80" t="s">
        <v>23</v>
      </c>
      <c r="D27" s="80"/>
      <c r="E27" s="80"/>
      <c r="F27" s="95">
        <f ca="1">+F17+F25</f>
        <v>0</v>
      </c>
      <c r="G27" s="95">
        <f ca="1">+G17+G25</f>
        <v>0</v>
      </c>
      <c r="H27" s="95">
        <f ca="1">SUM(H17,H25)</f>
        <v>0</v>
      </c>
      <c r="J27" s="95">
        <f ca="1">SUM(J17,J25)</f>
        <v>0</v>
      </c>
      <c r="L27" s="40"/>
      <c r="M27" s="40"/>
    </row>
    <row r="28" spans="1:13" ht="9.9499999999999993" customHeight="1">
      <c r="C28" s="27"/>
      <c r="D28" s="27"/>
      <c r="E28" s="27"/>
      <c r="F28" s="96"/>
      <c r="G28" s="96"/>
      <c r="H28" s="94"/>
      <c r="J28" s="94"/>
      <c r="L28" s="40"/>
      <c r="M28" s="40"/>
    </row>
    <row r="29" spans="1:13">
      <c r="A29" t="s">
        <v>45</v>
      </c>
      <c r="C29" s="27" t="s">
        <v>58</v>
      </c>
      <c r="D29" s="29" t="str">
        <f t="shared" ref="D29:D34" ca="1" si="0">_xlfn.XLOOKUP($A29,FinalClasses,CustMapping,"",0,1)</f>
        <v/>
      </c>
      <c r="E29" s="27"/>
      <c r="F29" s="116">
        <f ca="1">IF($D29="",0,_xll.ACCOUNTBEGINNINGBALANCE(cpy,"ACTUAL",$D29,,,,$F$1,))</f>
        <v>0</v>
      </c>
      <c r="G29" s="97">
        <f ca="1">IF($D29="",0,_xll.ACCOUNTTURNOVER(cpy,"ACTUAL",$D29,,,,$F$1,$G$1,))</f>
        <v>0</v>
      </c>
      <c r="H29" s="97">
        <f ca="1">IF($D29="",0,_xll.ACCOUNTENDINGBALANCE(cpy,"ACTUAL",$D29,,,,H$1))</f>
        <v>0</v>
      </c>
      <c r="I29" s="8"/>
      <c r="J29" s="97">
        <f ca="1">IF($D29="",0,_xll.ACCOUNTTURNOVER(cpy,"ACTUAL",$D29,,,,$J$1,$J$1,))</f>
        <v>0</v>
      </c>
      <c r="L29" s="40"/>
      <c r="M29" s="40"/>
    </row>
    <row r="30" spans="1:13">
      <c r="A30" t="s">
        <v>120</v>
      </c>
      <c r="C30" s="27" t="s">
        <v>181</v>
      </c>
      <c r="D30" s="29" t="str">
        <f t="shared" ca="1" si="0"/>
        <v/>
      </c>
      <c r="E30" s="27"/>
      <c r="F30" s="117">
        <f ca="1">IF($D30="",0,_xll.ACCOUNTBEGINNINGBALANCE(cpy,"ACTUAL",$D30,,,,$F$1,))</f>
        <v>0</v>
      </c>
      <c r="G30" s="98">
        <f ca="1">IF($D30="",0,_xll.ACCOUNTTURNOVER(cpy,"ACTUAL",$D30,,,,$F$1,$G$1,))</f>
        <v>0</v>
      </c>
      <c r="H30" s="98">
        <f ca="1">IF($D30="",0,_xll.ACCOUNTENDINGBALANCE(cpy,"ACTUAL",$D30,,,,H$1))</f>
        <v>0</v>
      </c>
      <c r="I30" s="8"/>
      <c r="J30" s="98">
        <f ca="1">IF($D30="",0,_xll.ACCOUNTTURNOVER(cpy,"ACTUAL",$D30,,,,$J$1,$J$1,))</f>
        <v>0</v>
      </c>
      <c r="L30" s="40"/>
      <c r="M30" s="40"/>
    </row>
    <row r="31" spans="1:13">
      <c r="A31" t="s">
        <v>119</v>
      </c>
      <c r="C31" s="27" t="s">
        <v>182</v>
      </c>
      <c r="D31" s="29" t="str">
        <f t="shared" ca="1" si="0"/>
        <v/>
      </c>
      <c r="E31" s="27"/>
      <c r="F31" s="117">
        <f ca="1">IF($D31="",0,_xll.ACCOUNTBEGINNINGBALANCE(cpy,"ACTUAL",$D31,,,,$F$1,))</f>
        <v>0</v>
      </c>
      <c r="G31" s="98">
        <f ca="1">IF($D31="",0,_xll.ACCOUNTTURNOVER(cpy,"ACTUAL",$D31,,,,$F$1,$G$1,))</f>
        <v>0</v>
      </c>
      <c r="H31" s="98">
        <f ca="1">IF($D31="",0,_xll.ACCOUNTENDINGBALANCE(cpy,"ACTUAL",$D31,,,,H$1))</f>
        <v>0</v>
      </c>
      <c r="I31" s="8"/>
      <c r="J31" s="98">
        <f ca="1">IF($D31="",0,_xll.ACCOUNTTURNOVER(cpy,"ACTUAL",$D31,,,,$J$1,$J$1,))</f>
        <v>0</v>
      </c>
      <c r="L31" s="40"/>
      <c r="M31" s="40"/>
    </row>
    <row r="32" spans="1:13">
      <c r="A32" t="s">
        <v>102</v>
      </c>
      <c r="C32" s="27" t="s">
        <v>22</v>
      </c>
      <c r="D32" s="29" t="str">
        <f t="shared" ca="1" si="0"/>
        <v/>
      </c>
      <c r="E32" s="27"/>
      <c r="F32" s="117">
        <f ca="1">IF($D32="",0,_xll.ACCOUNTBEGINNINGBALANCE(cpy,"ACTUAL",$D32,,,,$F$1,))</f>
        <v>0</v>
      </c>
      <c r="G32" s="98">
        <f ca="1">IF($D32="",0,_xll.ACCOUNTTURNOVER(cpy,"ACTUAL",$D32,,,,$F$1,$G$1,))</f>
        <v>0</v>
      </c>
      <c r="H32" s="98">
        <f ca="1">IF($D32="",0,_xll.ACCOUNTENDINGBALANCE(cpy,"ACTUAL",$D32,,,,H$1))</f>
        <v>0</v>
      </c>
      <c r="I32" s="8"/>
      <c r="J32" s="98">
        <f ca="1">IF($D32="",0,_xll.ACCOUNTTURNOVER(cpy,"ACTUAL",$D32,,,,$J$1,$J$1,))</f>
        <v>0</v>
      </c>
      <c r="L32" s="40"/>
      <c r="M32" s="40"/>
    </row>
    <row r="33" spans="1:13">
      <c r="A33" t="s">
        <v>121</v>
      </c>
      <c r="C33" s="27" t="s">
        <v>122</v>
      </c>
      <c r="D33" s="29" t="str">
        <f t="shared" ca="1" si="0"/>
        <v/>
      </c>
      <c r="E33" s="27"/>
      <c r="F33" s="117">
        <f ca="1">IF($D33="",0,_xll.ACCOUNTBEGINNINGBALANCE(cpy,"ACTUAL",$D33,,,,$F$1,))</f>
        <v>0</v>
      </c>
      <c r="G33" s="98">
        <f ca="1">IF($D33="",0,_xll.ACCOUNTTURNOVER(cpy,"ACTUAL",$D33,,,,$F$1,$G$1,))</f>
        <v>0</v>
      </c>
      <c r="H33" s="98">
        <f ca="1">IF($D33="",0,_xll.ACCOUNTENDINGBALANCE(cpy,"ACTUAL",$D33,,,,H$1))</f>
        <v>0</v>
      </c>
      <c r="I33" s="8"/>
      <c r="J33" s="98">
        <f ca="1">IF($D33="",0,_xll.ACCOUNTTURNOVER(cpy,"ACTUAL",$D33,,,,$J$1,$J$1,))</f>
        <v>0</v>
      </c>
      <c r="L33" s="40"/>
      <c r="M33" s="40"/>
    </row>
    <row r="34" spans="1:13">
      <c r="A34" t="s">
        <v>63</v>
      </c>
      <c r="C34" s="27" t="s">
        <v>183</v>
      </c>
      <c r="D34" s="29" t="str">
        <f t="shared" ca="1" si="0"/>
        <v/>
      </c>
      <c r="E34" s="27"/>
      <c r="F34" s="118">
        <f ca="1">IF($D34="",0,_xll.ACCOUNTBEGINNINGBALANCE(cpy,"ACTUAL",$D34,,,,$F$1,))</f>
        <v>0</v>
      </c>
      <c r="G34" s="99">
        <f ca="1">IF($D34="",0,_xll.ACCOUNTTURNOVER(cpy,"ACTUAL",$D34,,,,$F$1,$G$1,))</f>
        <v>0</v>
      </c>
      <c r="H34" s="99">
        <f ca="1">IF($D34="",0,_xll.ACCOUNTENDINGBALANCE(cpy,"ACTUAL",$D34,,,,H$1))</f>
        <v>0</v>
      </c>
      <c r="I34" s="119"/>
      <c r="J34" s="99">
        <f ca="1">IF($D34="",0,_xll.ACCOUNTTURNOVER(cpy,"ACTUAL",$D34,,,,$J$1,$J$1,))</f>
        <v>0</v>
      </c>
      <c r="L34" s="40"/>
      <c r="M34" s="40"/>
    </row>
    <row r="35" spans="1:13" s="8" customFormat="1" ht="4.9000000000000004" customHeight="1">
      <c r="C35" s="27"/>
      <c r="D35" s="29"/>
      <c r="E35" s="27"/>
      <c r="F35" s="44"/>
      <c r="G35" s="44"/>
      <c r="H35" s="44"/>
      <c r="J35" s="44"/>
      <c r="L35" s="107"/>
      <c r="M35" s="107"/>
    </row>
    <row r="36" spans="1:13" ht="9.9499999999999993" customHeight="1">
      <c r="C36" s="27"/>
      <c r="D36" s="27"/>
      <c r="E36" s="27"/>
      <c r="F36" s="96"/>
      <c r="G36" s="96"/>
      <c r="H36" s="94"/>
      <c r="J36" s="94"/>
      <c r="L36" s="40"/>
      <c r="M36" s="40"/>
    </row>
    <row r="37" spans="1:13">
      <c r="C37" s="80" t="s">
        <v>21</v>
      </c>
      <c r="D37" s="80"/>
      <c r="E37" s="80"/>
      <c r="F37" s="95">
        <f ca="1">SUM(F29:F36)</f>
        <v>0</v>
      </c>
      <c r="G37" s="95">
        <f ca="1">SUM(G29:G36)</f>
        <v>0</v>
      </c>
      <c r="H37" s="95">
        <f ca="1">SUM(H29:H36)</f>
        <v>0</v>
      </c>
      <c r="J37" s="95">
        <f ca="1">SUM(J29:J36)</f>
        <v>0</v>
      </c>
      <c r="L37" s="40"/>
      <c r="M37" s="40"/>
    </row>
    <row r="38" spans="1:13">
      <c r="C38" s="27"/>
      <c r="D38" s="27"/>
      <c r="E38" s="27"/>
      <c r="F38" s="96"/>
      <c r="G38" s="96"/>
      <c r="H38" s="94"/>
      <c r="J38" s="94"/>
      <c r="L38" s="40"/>
      <c r="M38" s="40"/>
    </row>
    <row r="39" spans="1:13">
      <c r="A39" t="s">
        <v>110</v>
      </c>
      <c r="C39" s="27" t="s">
        <v>184</v>
      </c>
      <c r="D39" s="29" t="str">
        <f ca="1">_xlfn.XLOOKUP($A39,FinalClasses,CustMapping,"",0,1)</f>
        <v/>
      </c>
      <c r="E39" s="27"/>
      <c r="F39" s="106">
        <f ca="1">IF($D39="",0,_xll.ACCOUNTBEGINNINGBALANCE(cpy,"ACTUAL",$D39,,,,$F$1,))</f>
        <v>0</v>
      </c>
      <c r="G39" s="106">
        <f ca="1">IF($D39="",0,_xll.ACCOUNTTURNOVER(cpy,"ACTUAL",$D39,,,,$F$1,$G$1,))</f>
        <v>0</v>
      </c>
      <c r="H39" s="106">
        <f ca="1">IF($D39="",0,_xll.ACCOUNTENDINGBALANCE(cpy,"ACTUAL",$D39,,,,H$1))</f>
        <v>0</v>
      </c>
      <c r="I39" s="8"/>
      <c r="J39" s="106">
        <f ca="1">IF($D39="",0,_xll.ACCOUNTTURNOVER(cpy,"ACTUAL",$D39,,,,$J$1,$J$1,))</f>
        <v>0</v>
      </c>
      <c r="L39" s="40"/>
      <c r="M39" s="40"/>
    </row>
    <row r="40" spans="1:13" ht="6.6" customHeight="1">
      <c r="C40" s="27"/>
      <c r="D40" s="27"/>
      <c r="E40" s="27"/>
      <c r="F40" s="96"/>
      <c r="G40" s="96"/>
      <c r="H40" s="94"/>
      <c r="J40" s="94"/>
      <c r="L40" s="40"/>
      <c r="M40" s="40"/>
    </row>
    <row r="41" spans="1:13">
      <c r="C41" s="80" t="s">
        <v>20</v>
      </c>
      <c r="D41" s="80"/>
      <c r="E41" s="80"/>
      <c r="F41" s="95">
        <f ca="1">SUM(F39:F40)</f>
        <v>0</v>
      </c>
      <c r="G41" s="95">
        <f ca="1">SUM(G39:G40)</f>
        <v>0</v>
      </c>
      <c r="H41" s="95">
        <f ca="1">SUM(H38:H40)</f>
        <v>0</v>
      </c>
      <c r="J41" s="95">
        <f ca="1">SUM(J38:J40)</f>
        <v>0</v>
      </c>
      <c r="L41" s="40"/>
      <c r="M41" s="40"/>
    </row>
    <row r="42" spans="1:13">
      <c r="C42" s="27"/>
      <c r="D42" s="27"/>
      <c r="E42" s="27"/>
      <c r="F42" s="94"/>
      <c r="G42" s="94"/>
      <c r="H42" s="94"/>
      <c r="J42" s="94"/>
      <c r="L42" s="40"/>
      <c r="M42" s="40"/>
    </row>
    <row r="43" spans="1:13">
      <c r="C43" s="80" t="s">
        <v>19</v>
      </c>
      <c r="D43" s="80"/>
      <c r="E43" s="80"/>
      <c r="F43" s="95">
        <f ca="1">SUM(F37,F41)</f>
        <v>0</v>
      </c>
      <c r="G43" s="95">
        <f ca="1">SUM(G37,G41)</f>
        <v>0</v>
      </c>
      <c r="H43" s="95">
        <f ca="1">SUM(H37,H41)</f>
        <v>0</v>
      </c>
      <c r="J43" s="95">
        <f ca="1">SUM(J37,J41)</f>
        <v>0</v>
      </c>
      <c r="L43" s="40"/>
      <c r="M43" s="40"/>
    </row>
    <row r="44" spans="1:13" ht="14.45" customHeight="1">
      <c r="C44" s="27"/>
      <c r="D44" s="27"/>
      <c r="E44" s="27"/>
      <c r="F44" s="94"/>
      <c r="G44" s="94"/>
      <c r="H44" s="94"/>
      <c r="J44" s="94"/>
      <c r="L44" s="40"/>
      <c r="M44" s="40"/>
    </row>
    <row r="45" spans="1:13">
      <c r="C45" s="100" t="s">
        <v>18</v>
      </c>
      <c r="D45" s="100"/>
      <c r="E45" s="100"/>
      <c r="F45" s="81">
        <f ca="1">+F27-F43</f>
        <v>0</v>
      </c>
      <c r="G45" s="81">
        <f ca="1">+G27-G43</f>
        <v>0</v>
      </c>
      <c r="H45" s="81">
        <f ca="1">H27-H43</f>
        <v>0</v>
      </c>
      <c r="J45" s="81">
        <f ca="1">J27-J43</f>
        <v>0</v>
      </c>
      <c r="L45" s="40"/>
      <c r="M45" s="40"/>
    </row>
    <row r="46" spans="1:13" ht="9.9499999999999993" customHeight="1">
      <c r="C46" s="27"/>
      <c r="D46" s="27"/>
      <c r="E46" s="27"/>
      <c r="F46" s="96"/>
      <c r="G46" s="96"/>
      <c r="H46" s="94"/>
      <c r="J46" s="94"/>
      <c r="L46" s="40"/>
      <c r="M46" s="40"/>
    </row>
    <row r="47" spans="1:13">
      <c r="A47" t="s">
        <v>114</v>
      </c>
      <c r="C47" s="27" t="s">
        <v>17</v>
      </c>
      <c r="D47" s="29" t="str">
        <f ca="1">_xlfn.XLOOKUP($A47,FinalClasses,CustMapping,"",0,1)</f>
        <v/>
      </c>
      <c r="E47" s="27"/>
      <c r="F47" s="97">
        <f ca="1">IF($D47="",0,_xll.ACCOUNTBEGINNINGBALANCE(cpy,"ACTUAL",$D47,,,,$F$1,))</f>
        <v>0</v>
      </c>
      <c r="G47" s="97">
        <f ca="1">IF($D47="",0,_xll.ACCOUNTTURNOVER(cpy,"ACTUAL",$D47,,,,$F$1,$G$1,))</f>
        <v>0</v>
      </c>
      <c r="H47" s="97">
        <f ca="1">IF($D47="",0,_xll.ACCOUNTENDINGBALANCE(cpy,"ACTUAL",$D47,,,,H$1))</f>
        <v>0</v>
      </c>
      <c r="I47" s="8"/>
      <c r="J47" s="97">
        <f ca="1">IF($D47="",0,_xll.ACCOUNTTURNOVER(cpy,"ACTUAL",$D47,,,,$J$1,$J$1,))</f>
        <v>0</v>
      </c>
      <c r="K47" s="41"/>
      <c r="L47" s="40"/>
      <c r="M47" s="40"/>
    </row>
    <row r="48" spans="1:13">
      <c r="A48" t="s">
        <v>99</v>
      </c>
      <c r="C48" s="27" t="s">
        <v>32</v>
      </c>
      <c r="D48" s="29" t="str">
        <f ca="1">_xlfn.XLOOKUP($A48,FinalClasses,CustMapping,"",0,1)</f>
        <v/>
      </c>
      <c r="E48" s="27"/>
      <c r="F48" s="98">
        <f ca="1">IF($D48="",0,_xll.ACCOUNTBEGINNINGBALANCE(cpy,"ACTUAL",$D48,,,,$F$1,))</f>
        <v>0</v>
      </c>
      <c r="G48" s="98">
        <f ca="1">IF($D48="",0,_xll.ACCOUNTTURNOVER(cpy,"ACTUAL",$D48,,,,$F$1,$G$1,))</f>
        <v>0</v>
      </c>
      <c r="H48" s="98">
        <f ca="1">IF($D48="",0,_xll.ACCOUNTENDINGBALANCE(cpy,"ACTUAL",$D48,,,,H$1))</f>
        <v>0</v>
      </c>
      <c r="I48" s="8"/>
      <c r="J48" s="98">
        <f ca="1">IF($D48="",0,_xll.ACCOUNTTURNOVER(cpy,"ACTUAL",$D48,,,,$J$1,$J$1,))</f>
        <v>0</v>
      </c>
      <c r="K48" s="41"/>
      <c r="L48" s="40"/>
      <c r="M48" s="40"/>
    </row>
    <row r="49" spans="1:13">
      <c r="A49" t="s">
        <v>60</v>
      </c>
      <c r="C49" s="27" t="s">
        <v>185</v>
      </c>
      <c r="D49" s="29" t="str">
        <f ca="1">_xlfn.XLOOKUP($A49,FinalClasses,CustMapping,"",0,1)</f>
        <v/>
      </c>
      <c r="E49" s="27"/>
      <c r="F49" s="98">
        <f ca="1">IF($D49="",0,_xll.ACCOUNTBEGINNINGBALANCE(cpy,"ACTUAL",$D49,,,,$F$1,))</f>
        <v>0</v>
      </c>
      <c r="G49" s="98">
        <f ca="1">IF($D49="",0,_xll.ACCOUNTTURNOVER(cpy,"ACTUAL",$D49,,,,$F$1,$G$1,))</f>
        <v>0</v>
      </c>
      <c r="H49" s="98">
        <f ca="1">IF($D49="",0,_xll.ACCOUNTENDINGBALANCE(cpy,"ACTUAL",$D49,,,,H$1))</f>
        <v>0</v>
      </c>
      <c r="I49" s="8"/>
      <c r="J49" s="98">
        <f ca="1">IF($D49="",0,_xll.ACCOUNTTURNOVER(cpy,"ACTUAL",$D49,,,,$J$1,$J$1,))</f>
        <v>0</v>
      </c>
      <c r="K49" s="41"/>
      <c r="L49" s="40"/>
      <c r="M49" s="40"/>
    </row>
    <row r="50" spans="1:13">
      <c r="A50" t="s">
        <v>111</v>
      </c>
      <c r="C50" s="27" t="s">
        <v>186</v>
      </c>
      <c r="D50" s="29" t="str">
        <f ca="1">_xlfn.XLOOKUP($A50,FinalClasses,CustMapping,"",0,1)</f>
        <v/>
      </c>
      <c r="E50" s="27"/>
      <c r="F50" s="98">
        <f ca="1">IF($D50="",0,_xll.ACCOUNTBEGINNINGBALANCE(cpy,"ACTUAL",$D50,,,,$F$1,))</f>
        <v>0</v>
      </c>
      <c r="G50" s="98">
        <f ca="1">IF($D50="",0,_xll.ACCOUNTTURNOVER(cpy,"ACTUAL",$D50,,,,$F$1,$G$1,))</f>
        <v>0</v>
      </c>
      <c r="H50" s="98">
        <f ca="1">IF($D50="",0,_xll.ACCOUNTENDINGBALANCE(cpy,"ACTUAL",$D50,,,,H$1))</f>
        <v>0</v>
      </c>
      <c r="I50" s="8"/>
      <c r="J50" s="98">
        <f ca="1">IF($D50="",0,_xll.ACCOUNTTURNOVER(cpy,"ACTUAL",$D50,,,,$J$1,$J$1,))</f>
        <v>0</v>
      </c>
      <c r="K50" s="41"/>
      <c r="L50" s="40"/>
      <c r="M50" s="40"/>
    </row>
    <row r="51" spans="1:13">
      <c r="A51" t="s">
        <v>103</v>
      </c>
      <c r="C51" s="27" t="s">
        <v>104</v>
      </c>
      <c r="D51" s="29" t="str">
        <f ca="1">_xlfn.XLOOKUP($A51,FinalClasses,CustMapping,"",0,1)</f>
        <v/>
      </c>
      <c r="E51" s="27"/>
      <c r="F51" s="99">
        <f ca="1">IF($D51="",0,_xll.ACCOUNTBEGINNINGBALANCE(cpy,"ACTUAL",$D51,,,,$F$1,))</f>
        <v>0</v>
      </c>
      <c r="G51" s="99">
        <f ca="1">IF($D51="",0,_xll.ACCOUNTTURNOVER(cpy,"ACTUAL",$D51,,,,$F$1,$G$1,))</f>
        <v>0</v>
      </c>
      <c r="H51" s="99">
        <f ca="1">IF($D51="",0,_xll.ACCOUNTENDINGBALANCE(cpy,"ACTUAL",$D51,,,,H$1))</f>
        <v>0</v>
      </c>
      <c r="I51" s="8"/>
      <c r="J51" s="99">
        <f ca="1">IF($D51="",0,_xll.ACCOUNTTURNOVER(cpy,"ACTUAL",$D51,,,,$J$1,$J$1,))</f>
        <v>0</v>
      </c>
      <c r="K51" s="41"/>
      <c r="L51" s="40"/>
      <c r="M51" s="40"/>
    </row>
    <row r="52" spans="1:13" ht="9.9499999999999993" customHeight="1">
      <c r="C52" s="27"/>
      <c r="D52" s="27"/>
      <c r="E52" s="27"/>
      <c r="F52" s="96"/>
      <c r="G52" s="96"/>
      <c r="H52" s="94"/>
      <c r="J52" s="94"/>
      <c r="K52" s="41"/>
      <c r="L52" s="40"/>
      <c r="M52" s="40"/>
    </row>
    <row r="53" spans="1:13">
      <c r="C53" s="100" t="s">
        <v>16</v>
      </c>
      <c r="D53" s="100"/>
      <c r="E53" s="100"/>
      <c r="F53" s="81">
        <f ca="1">SUM(F47:F52)</f>
        <v>0</v>
      </c>
      <c r="G53" s="81">
        <f ca="1">SUM(G47:G52)</f>
        <v>0</v>
      </c>
      <c r="H53" s="81">
        <f ca="1">SUM(H46:H52)</f>
        <v>0</v>
      </c>
      <c r="J53" s="81">
        <f ca="1">SUM(J46:J52)</f>
        <v>0</v>
      </c>
      <c r="K53" s="41"/>
      <c r="L53" s="40"/>
      <c r="M53" s="40"/>
    </row>
    <row r="54" spans="1:13" ht="9.9499999999999993" customHeight="1">
      <c r="C54" s="27"/>
      <c r="D54" s="27"/>
      <c r="E54" s="25"/>
      <c r="F54" s="96"/>
      <c r="G54" s="96"/>
      <c r="H54" s="94"/>
      <c r="J54" s="94"/>
      <c r="L54" s="40"/>
      <c r="M54" s="40"/>
    </row>
    <row r="55" spans="1:13">
      <c r="C55" s="188" t="s">
        <v>350</v>
      </c>
      <c r="D55" s="27"/>
      <c r="E55" s="25"/>
      <c r="F55" s="189">
        <f ca="1">F45-F53</f>
        <v>0</v>
      </c>
      <c r="G55" s="189">
        <f ca="1">G45-G53</f>
        <v>0</v>
      </c>
      <c r="H55" s="189">
        <f ca="1">H45-H53</f>
        <v>0</v>
      </c>
      <c r="I55" s="190"/>
      <c r="J55" s="189">
        <f ca="1">J45-J53</f>
        <v>0</v>
      </c>
      <c r="L55" s="40"/>
      <c r="M55" s="40"/>
    </row>
    <row r="56" spans="1:13">
      <c r="C56" s="188" t="s">
        <v>353</v>
      </c>
      <c r="D56" s="27"/>
      <c r="E56" s="25"/>
      <c r="F56" s="96"/>
      <c r="G56" s="189">
        <f ca="1">G48-'Profit &amp; Loss Summary'!N48</f>
        <v>0</v>
      </c>
      <c r="H56" s="94"/>
      <c r="J56" s="189">
        <f ca="1">J48-'Profit &amp; Loss Summary'!E48</f>
        <v>0</v>
      </c>
      <c r="L56" s="40"/>
      <c r="M56" s="40"/>
    </row>
    <row r="57" spans="1:13">
      <c r="C57" s="27"/>
      <c r="D57" s="27"/>
      <c r="E57" s="25"/>
      <c r="F57" s="25"/>
      <c r="G57" s="25"/>
      <c r="H57" s="33"/>
      <c r="J57" s="33"/>
      <c r="L57" s="40"/>
      <c r="M57" s="40"/>
    </row>
    <row r="58" spans="1:13">
      <c r="C58" s="8"/>
      <c r="D58" s="8"/>
      <c r="L58" s="40"/>
      <c r="M58" s="40"/>
    </row>
    <row r="59" spans="1:13">
      <c r="C59" s="8"/>
      <c r="D59" s="8"/>
      <c r="L59" s="40"/>
      <c r="M59" s="40"/>
    </row>
    <row r="60" spans="1:13">
      <c r="C60" s="8"/>
      <c r="D60" s="8"/>
      <c r="L60" s="40"/>
      <c r="M60" s="40"/>
    </row>
    <row r="61" spans="1:13">
      <c r="C61" s="8"/>
      <c r="D61" s="8"/>
      <c r="F61" s="3"/>
      <c r="G61" s="3"/>
      <c r="L61" s="40"/>
      <c r="M61" s="40"/>
    </row>
    <row r="62" spans="1:13">
      <c r="C62" s="8"/>
      <c r="D62" s="8"/>
      <c r="F62" s="3"/>
      <c r="G62" s="3"/>
      <c r="L62" s="40"/>
      <c r="M62" s="40"/>
    </row>
    <row r="63" spans="1:13">
      <c r="C63" s="8"/>
      <c r="D63" s="8"/>
      <c r="F63" s="3"/>
      <c r="G63" s="3"/>
      <c r="L63" s="40"/>
      <c r="M63" s="40"/>
    </row>
    <row r="64" spans="1:13">
      <c r="C64" s="8"/>
      <c r="D64" s="8"/>
      <c r="F64" s="3"/>
      <c r="G64" s="3"/>
      <c r="L64" s="40"/>
      <c r="M64" s="40"/>
    </row>
    <row r="65" spans="3:13">
      <c r="C65" s="8"/>
      <c r="D65" s="8"/>
      <c r="F65" s="3"/>
      <c r="G65" s="3"/>
      <c r="L65" s="40"/>
      <c r="M65" s="40"/>
    </row>
    <row r="66" spans="3:13">
      <c r="F66" s="3"/>
      <c r="G66" s="3"/>
      <c r="L66" s="40"/>
      <c r="M66" s="40"/>
    </row>
    <row r="67" spans="3:13">
      <c r="F67" s="3"/>
      <c r="G67" s="3"/>
      <c r="L67" s="40"/>
      <c r="M67" s="40"/>
    </row>
    <row r="68" spans="3:13">
      <c r="F68" s="3"/>
      <c r="G68" s="3"/>
      <c r="L68" s="40"/>
      <c r="M68" s="40"/>
    </row>
    <row r="69" spans="3:13">
      <c r="F69" s="3"/>
      <c r="G69" s="3"/>
      <c r="L69" s="40"/>
      <c r="M69" s="40"/>
    </row>
    <row r="70" spans="3:13">
      <c r="F70" s="3"/>
      <c r="G70" s="3"/>
      <c r="L70" s="40"/>
      <c r="M70" s="40"/>
    </row>
    <row r="71" spans="3:13">
      <c r="F71" s="3"/>
      <c r="G71" s="3"/>
      <c r="L71" s="40"/>
      <c r="M71" s="40"/>
    </row>
    <row r="72" spans="3:13">
      <c r="F72" s="3"/>
      <c r="G72" s="3"/>
      <c r="L72" s="40"/>
      <c r="M72" s="40"/>
    </row>
    <row r="73" spans="3:13">
      <c r="F73" s="3"/>
      <c r="G73" s="3"/>
      <c r="L73" s="40"/>
      <c r="M73" s="40"/>
    </row>
    <row r="74" spans="3:13">
      <c r="F74" s="3"/>
      <c r="G74" s="3"/>
      <c r="L74" s="40"/>
      <c r="M74" s="40"/>
    </row>
    <row r="75" spans="3:13">
      <c r="F75" s="3"/>
      <c r="G75" s="3"/>
      <c r="L75" s="40"/>
      <c r="M75" s="40"/>
    </row>
    <row r="76" spans="3:13">
      <c r="F76" s="3"/>
      <c r="G76" s="3"/>
      <c r="L76" s="40"/>
      <c r="M76" s="40"/>
    </row>
    <row r="77" spans="3:13">
      <c r="F77" s="3"/>
      <c r="G77" s="3"/>
      <c r="L77" s="40"/>
      <c r="M77" s="40"/>
    </row>
    <row r="78" spans="3:13">
      <c r="F78" s="3"/>
      <c r="G78" s="3"/>
      <c r="L78" s="40"/>
      <c r="M78" s="40"/>
    </row>
    <row r="79" spans="3:13">
      <c r="F79" s="3"/>
      <c r="G79" s="3"/>
      <c r="L79" s="40"/>
      <c r="M79" s="40"/>
    </row>
    <row r="80" spans="3:13">
      <c r="F80" s="3"/>
      <c r="G80" s="3"/>
      <c r="L80" s="40"/>
      <c r="M80" s="40"/>
    </row>
    <row r="81" spans="6:13">
      <c r="F81" s="3"/>
      <c r="G81" s="3"/>
      <c r="L81" s="40"/>
      <c r="M81" s="40"/>
    </row>
    <row r="82" spans="6:13">
      <c r="L82" s="40"/>
      <c r="M82" s="40"/>
    </row>
    <row r="83" spans="6:13">
      <c r="L83" s="40"/>
      <c r="M83" s="40"/>
    </row>
    <row r="84" spans="6:13">
      <c r="L84" s="40"/>
      <c r="M84" s="40"/>
    </row>
    <row r="85" spans="6:13">
      <c r="L85" s="40"/>
      <c r="M85" s="40"/>
    </row>
    <row r="86" spans="6:13">
      <c r="L86" s="40"/>
      <c r="M86" s="40"/>
    </row>
    <row r="87" spans="6:13">
      <c r="L87" s="40"/>
      <c r="M87" s="40"/>
    </row>
    <row r="88" spans="6:13">
      <c r="L88" s="40"/>
      <c r="M88" s="40"/>
    </row>
    <row r="89" spans="6:13">
      <c r="L89" s="40"/>
      <c r="M89" s="40"/>
    </row>
    <row r="90" spans="6:13">
      <c r="L90" s="40"/>
      <c r="M90" s="40"/>
    </row>
    <row r="91" spans="6:13">
      <c r="L91" s="40"/>
      <c r="M91" s="40"/>
    </row>
    <row r="92" spans="6:13">
      <c r="L92" s="40"/>
      <c r="M92" s="40"/>
    </row>
    <row r="93" spans="6:13">
      <c r="L93" s="40"/>
      <c r="M93" s="40"/>
    </row>
  </sheetData>
  <dataValidations count="1">
    <dataValidation type="list" allowBlank="1" showInputMessage="1" showErrorMessage="1" sqref="C8" xr:uid="{8A27B493-F15D-401B-8D43-7F530FF20381}">
      <formula1>MonthList</formula1>
    </dataValidation>
  </dataValidations>
  <hyperlinks>
    <hyperlink ref="F3" location="'Profit &amp; Loss Summary'!AD55" tooltip="Return to the mapping workings" display="RETURN TO MAPPING  SECTION" xr:uid="{894927F5-9EAF-455C-971E-DD76167773FA}"/>
  </hyperlinks>
  <pageMargins left="0.51181102362204722" right="0.31496062992125984" top="0.55118110236220474" bottom="0.74803149606299213" header="0.31496062992125984" footer="0.31496062992125984"/>
  <pageSetup paperSize="9" scale="85" orientation="portrait" horizontalDpi="4294967293" verticalDpi="4294967293" r:id="rId1"/>
  <headerFooter>
    <oddFooter>&amp;L&amp;"-,Italic"&amp;10&amp;D, &amp;T&amp;R&amp;10Page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68D5-BC72-436E-9B68-7E7B349E8EE2}">
  <sheetPr codeName="Sheet5"/>
  <dimension ref="A1:C5"/>
  <sheetViews>
    <sheetView workbookViewId="0"/>
  </sheetViews>
  <sheetFormatPr defaultRowHeight="15"/>
  <sheetData>
    <row r="1" spans="1:3">
      <c r="A1" t="s">
        <v>47</v>
      </c>
      <c r="B1" t="b">
        <v>1</v>
      </c>
      <c r="C1" t="s">
        <v>207</v>
      </c>
    </row>
    <row r="2" spans="1:3">
      <c r="A2" t="s">
        <v>48</v>
      </c>
      <c r="B2" t="s">
        <v>49</v>
      </c>
      <c r="C2" t="s">
        <v>207</v>
      </c>
    </row>
    <row r="3" spans="1:3">
      <c r="A3" t="s">
        <v>50</v>
      </c>
      <c r="B3" t="b">
        <v>0</v>
      </c>
      <c r="C3" t="s">
        <v>207</v>
      </c>
    </row>
    <row r="4" spans="1:3">
      <c r="A4" t="s">
        <v>51</v>
      </c>
      <c r="B4" t="b">
        <v>1</v>
      </c>
      <c r="C4" t="s">
        <v>207</v>
      </c>
    </row>
    <row r="5" spans="1:3">
      <c r="A5" t="s">
        <v>52</v>
      </c>
      <c r="B5" t="b">
        <v>0</v>
      </c>
      <c r="C5" t="s">
        <v>207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E019-EA99-4854-BEF9-09C2229DCDD7}">
  <sheetPr codeName="Sheet6"/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E2071455A6D54582ACB8D1DD50B2E7" ma:contentTypeVersion="12" ma:contentTypeDescription="Create a new document." ma:contentTypeScope="" ma:versionID="921ad64e445847d6566c85649f70d8ac">
  <xsd:schema xmlns:xsd="http://www.w3.org/2001/XMLSchema" xmlns:xs="http://www.w3.org/2001/XMLSchema" xmlns:p="http://schemas.microsoft.com/office/2006/metadata/properties" xmlns:ns3="73aaffa7-f950-44b7-bb39-268599af0f3c" xmlns:ns4="d930d426-ef2f-4dd5-924c-b408d0194043" targetNamespace="http://schemas.microsoft.com/office/2006/metadata/properties" ma:root="true" ma:fieldsID="55b5f95a9a3fc07209c767e62613743e" ns3:_="" ns4:_="">
    <xsd:import namespace="73aaffa7-f950-44b7-bb39-268599af0f3c"/>
    <xsd:import namespace="d930d426-ef2f-4dd5-924c-b408d01940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aaffa7-f950-44b7-bb39-268599af0f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30d426-ef2f-4dd5-924c-b408d01940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834B4B-4BFB-479C-9371-EE547CC45B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73BBD6-8844-4A07-965B-68F150342204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73aaffa7-f950-44b7-bb39-268599af0f3c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d930d426-ef2f-4dd5-924c-b408d019404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991F52F-037E-4A04-B832-3B14CD8BB21C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6038B9F0-8DB6-4069-8EC7-6C8DFEB86A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aaffa7-f950-44b7-bb39-268599af0f3c"/>
    <ds:schemaRef ds:uri="d930d426-ef2f-4dd5-924c-b408d01940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17</vt:i4>
      </vt:variant>
    </vt:vector>
  </HeadingPairs>
  <TitlesOfParts>
    <vt:vector size="19" baseType="lpstr">
      <vt:lpstr>Profit &amp; Loss Summary</vt:lpstr>
      <vt:lpstr>Balance Sheet Summary</vt:lpstr>
      <vt:lpstr>BSClasses</vt:lpstr>
      <vt:lpstr>Company</vt:lpstr>
      <vt:lpstr>cpy</vt:lpstr>
      <vt:lpstr>CustMapping</vt:lpstr>
      <vt:lpstr>DV</vt:lpstr>
      <vt:lpstr>FinalClasses</vt:lpstr>
      <vt:lpstr>FY</vt:lpstr>
      <vt:lpstr>MapResults</vt:lpstr>
      <vt:lpstr>MonthList</vt:lpstr>
      <vt:lpstr>OrigStdClass</vt:lpstr>
      <vt:lpstr>PLClasses</vt:lpstr>
      <vt:lpstr>'Balance Sheet Summary'!Print_Area</vt:lpstr>
      <vt:lpstr>'Profit &amp; Loss Summary'!Print_Area</vt:lpstr>
      <vt:lpstr>'Balance Sheet Summary'!Print_Titles</vt:lpstr>
      <vt:lpstr>'Profit &amp; Loss Summary'!Print_Titles</vt:lpstr>
      <vt:lpstr>SelectClass</vt:lpstr>
      <vt:lpstr>StdClasses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Millar</dc:creator>
  <cp:lastModifiedBy>Masha Batra</cp:lastModifiedBy>
  <cp:lastPrinted>2021-11-17T19:24:11Z</cp:lastPrinted>
  <dcterms:created xsi:type="dcterms:W3CDTF">2021-05-21T02:00:51Z</dcterms:created>
  <dcterms:modified xsi:type="dcterms:W3CDTF">2022-01-23T21:32:56Z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0x01010050E2071455A6D54582ACB8D1DD50B2E7</vt:lpwstr>
  </property>
  <property fmtid="{D5CDD505-2E9C-101B-9397-08002B2CF9AE}" pid="3" name="WorkbookGuid">
    <vt:lpwstr>55edb5c2-7a67-44b4-9acc-98828cd5fdae</vt:lpwstr>
  </property>
</Properties>
</file>